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表1" sheetId="3" r:id="rId1"/>
    <sheet name="Sheet2" sheetId="2" r:id="rId2"/>
  </sheets>
  <definedNames>
    <definedName name="_xlnm._FilterDatabase" localSheetId="0" hidden="1">表1!$A$4:$P$21</definedName>
    <definedName name="_xlnm._FilterDatabase" localSheetId="1" hidden="1">Sheet2!$A$3:$AG$32</definedName>
    <definedName name="_xlnm.Print_Area" localSheetId="0">表1!$A$1:$P$21</definedName>
    <definedName name="_xlnm.Print_Titles" localSheetId="0">表1!$1:$4</definedName>
  </definedNames>
  <calcPr calcId="144525"/>
</workbook>
</file>

<file path=xl/comments1.xml><?xml version="1.0" encoding="utf-8"?>
<comments xmlns="http://schemas.openxmlformats.org/spreadsheetml/2006/main">
  <authors>
    <author>Administrator</author>
  </authors>
  <commentList>
    <comment ref="A11" authorId="0">
      <text>
        <r>
          <rPr>
            <b/>
            <sz val="9"/>
            <rFont val="宋体"/>
            <charset val="134"/>
          </rPr>
          <t>Administrator:</t>
        </r>
        <r>
          <rPr>
            <sz val="9"/>
            <rFont val="宋体"/>
            <charset val="134"/>
          </rPr>
          <t xml:space="preserve">
Administrator:
7月25日上班，工作日共计5天</t>
        </r>
      </text>
    </comment>
    <comment ref="A12" authorId="0">
      <text>
        <r>
          <rPr>
            <b/>
            <sz val="9"/>
            <rFont val="宋体"/>
            <charset val="134"/>
          </rPr>
          <t>Administrator:</t>
        </r>
        <r>
          <rPr>
            <sz val="9"/>
            <rFont val="宋体"/>
            <charset val="134"/>
          </rPr>
          <t xml:space="preserve">
7.11-7.31工作日共计15天
</t>
        </r>
      </text>
    </comment>
    <comment ref="A13" authorId="0">
      <text>
        <r>
          <rPr>
            <b/>
            <sz val="9"/>
            <rFont val="宋体"/>
            <charset val="134"/>
          </rPr>
          <t>Administrator:</t>
        </r>
        <r>
          <rPr>
            <sz val="9"/>
            <rFont val="宋体"/>
            <charset val="134"/>
          </rPr>
          <t xml:space="preserve">
7月25日上班，工作日共计5天
</t>
        </r>
      </text>
    </comment>
    <comment ref="A14" authorId="0">
      <text>
        <r>
          <rPr>
            <b/>
            <sz val="9"/>
            <rFont val="宋体"/>
            <charset val="134"/>
          </rPr>
          <t>Administrator:</t>
        </r>
        <r>
          <rPr>
            <sz val="9"/>
            <rFont val="宋体"/>
            <charset val="134"/>
          </rPr>
          <t xml:space="preserve">
Administrator:
7月25日上班，工作日共计5天</t>
        </r>
      </text>
    </comment>
    <comment ref="A15" authorId="0">
      <text>
        <r>
          <rPr>
            <b/>
            <sz val="9"/>
            <rFont val="宋体"/>
            <charset val="134"/>
          </rPr>
          <t>Administrator:</t>
        </r>
        <r>
          <rPr>
            <sz val="9"/>
            <rFont val="宋体"/>
            <charset val="134"/>
          </rPr>
          <t xml:space="preserve">
9.21上岗，工作日8天
</t>
        </r>
      </text>
    </comment>
  </commentList>
</comments>
</file>

<file path=xl/sharedStrings.xml><?xml version="1.0" encoding="utf-8"?>
<sst xmlns="http://schemas.openxmlformats.org/spreadsheetml/2006/main" count="158" uniqueCount="100">
  <si>
    <t>三穗县高校毕业生就业见习生活补助及人身意外伤害与住院医疗商业保险补贴名单</t>
  </si>
  <si>
    <t>填报单位：三穗县就业局</t>
  </si>
  <si>
    <t>序号</t>
  </si>
  <si>
    <t>申请单位</t>
  </si>
  <si>
    <t>见习姓名</t>
  </si>
  <si>
    <t>身份证号码</t>
  </si>
  <si>
    <t>毕业时间</t>
  </si>
  <si>
    <t>见习时间</t>
  </si>
  <si>
    <t>本次申请补贴时间</t>
  </si>
  <si>
    <t>申请补贴月数</t>
  </si>
  <si>
    <t>补贴标准（元）</t>
  </si>
  <si>
    <t>补贴金额小计（元）</t>
  </si>
  <si>
    <t>人身意外保险</t>
  </si>
  <si>
    <t>合计补贴金额（元）</t>
  </si>
  <si>
    <t>收款单位名称</t>
  </si>
  <si>
    <t>银行账号</t>
  </si>
  <si>
    <t>开户银行</t>
  </si>
  <si>
    <t>备注</t>
  </si>
  <si>
    <t>三穗县文笔街道办事处</t>
  </si>
  <si>
    <t>吴晓清</t>
  </si>
  <si>
    <t>522624********0026</t>
  </si>
  <si>
    <t>2022.7.5</t>
  </si>
  <si>
    <t>2022.8.1-2023.7.31</t>
  </si>
  <si>
    <t>2022.8.1-2022.8.31</t>
  </si>
  <si>
    <t>三穗县国库集中支付中心</t>
  </si>
  <si>
    <t>820000000001178330</t>
  </si>
  <si>
    <t>贵州三穗农村商业银行股份有限公司</t>
  </si>
  <si>
    <t>姚元杰</t>
  </si>
  <si>
    <t>522624********0036</t>
  </si>
  <si>
    <t>2022.6.24</t>
  </si>
  <si>
    <t>2022.9.1-2023.8.31</t>
  </si>
  <si>
    <t>2022.9.1-2022.11.30</t>
  </si>
  <si>
    <t>三穗县妇女联合会</t>
  </si>
  <si>
    <t>吴常鑫</t>
  </si>
  <si>
    <t>522624********001X</t>
  </si>
  <si>
    <t>2021.7.1</t>
  </si>
  <si>
    <t>2022.11.1-2023.4.30</t>
  </si>
  <si>
    <t>三穗县档案馆</t>
  </si>
  <si>
    <t>黄亚荻</t>
  </si>
  <si>
    <t>522624********0028</t>
  </si>
  <si>
    <t>2022.7.1</t>
  </si>
  <si>
    <t>2022.8.10-2023.7.31</t>
  </si>
  <si>
    <t>2022.12.01-2023.6.30</t>
  </si>
  <si>
    <t>台烈镇人民政府</t>
  </si>
  <si>
    <t>张先英</t>
  </si>
  <si>
    <t>522624********9825</t>
  </si>
  <si>
    <t>2021.8.2-2022.8.1</t>
  </si>
  <si>
    <t>2022.07.01-2022.07.31</t>
  </si>
  <si>
    <t>黄雪飞</t>
  </si>
  <si>
    <t>522723********5126</t>
  </si>
  <si>
    <t>2021.10.8-2022.10.7</t>
  </si>
  <si>
    <t>邰倩倩</t>
  </si>
  <si>
    <t>522624********4428</t>
  </si>
  <si>
    <t>2022.6.30</t>
  </si>
  <si>
    <t>2022.7.1-2023.6.30</t>
  </si>
  <si>
    <t>2022.07.01-2023.04.30</t>
  </si>
  <si>
    <t>朱明君</t>
  </si>
  <si>
    <t>522624********4418</t>
  </si>
  <si>
    <t>万昌芬</t>
  </si>
  <si>
    <t>522624********4441</t>
  </si>
  <si>
    <t>2022.6.17</t>
  </si>
  <si>
    <t>杨明桃</t>
  </si>
  <si>
    <t>2022.7.25-2023.7.30</t>
  </si>
  <si>
    <t>2022.7.25-2023.4.30</t>
  </si>
  <si>
    <t>其中7月补贴5天</t>
  </si>
  <si>
    <t>万晨亦</t>
  </si>
  <si>
    <t>522624********4438</t>
  </si>
  <si>
    <t>2022.7.11-202.6.30</t>
  </si>
  <si>
    <t>2022.7.11-202.4.30</t>
  </si>
  <si>
    <t>其中7月补贴8天</t>
  </si>
  <si>
    <t>张停</t>
  </si>
  <si>
    <t>522222********1643</t>
  </si>
  <si>
    <t>2022.7.10</t>
  </si>
  <si>
    <t>2022.7.25-2023.7.24</t>
  </si>
  <si>
    <t>杨兴利</t>
  </si>
  <si>
    <t>522624********4426</t>
  </si>
  <si>
    <t>2022.6.18</t>
  </si>
  <si>
    <t>胡洪瑶</t>
  </si>
  <si>
    <t>522624********4424</t>
  </si>
  <si>
    <t>2022.9.21-2023.8.31</t>
  </si>
  <si>
    <t>2022.9.21-2023.4.30</t>
  </si>
  <si>
    <t>其中9月份补贴7天</t>
  </si>
  <si>
    <t>合计</t>
  </si>
  <si>
    <t xml:space="preserve">  经办人：                                              审核人：                                                            单位领导：</t>
  </si>
  <si>
    <t>总计月数</t>
  </si>
  <si>
    <t>1570工资计算</t>
  </si>
  <si>
    <t>1660工资基数计算</t>
  </si>
  <si>
    <t>月数合计</t>
  </si>
  <si>
    <t>天数合计</t>
  </si>
  <si>
    <t>总合计</t>
  </si>
  <si>
    <t>月数计算</t>
  </si>
  <si>
    <t>1570基数</t>
  </si>
  <si>
    <t>天数</t>
  </si>
  <si>
    <t>1570/21.75（/天）</t>
  </si>
  <si>
    <t>月金额合计</t>
  </si>
  <si>
    <t>天金额合计</t>
  </si>
  <si>
    <t>1660基数</t>
  </si>
  <si>
    <t>天数总金额</t>
  </si>
  <si>
    <t>天数计算*0.6%</t>
  </si>
  <si>
    <t>1660/21.75/天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</si>
</sst>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11"/>
      <name val="宋体"/>
      <charset val="134"/>
      <scheme val="minor"/>
    </font>
    <font>
      <sz val="11"/>
      <color rgb="FFFF0000"/>
      <name val="宋体"/>
      <charset val="134"/>
      <scheme val="minor"/>
    </font>
    <font>
      <sz val="9"/>
      <name val="宋体"/>
      <charset val="134"/>
      <scheme val="minor"/>
    </font>
    <font>
      <sz val="9"/>
      <color rgb="FF404040"/>
      <name val="宋体"/>
      <charset val="134"/>
    </font>
    <font>
      <sz val="10"/>
      <name val="宋体"/>
      <charset val="134"/>
    </font>
    <font>
      <sz val="10"/>
      <name val="SimSun"/>
      <charset val="134"/>
    </font>
    <font>
      <sz val="9"/>
      <name val="宋体"/>
      <charset val="134"/>
    </font>
    <font>
      <sz val="9"/>
      <color theme="1"/>
      <name val="SimSun"/>
      <charset val="134"/>
    </font>
    <font>
      <sz val="11"/>
      <color rgb="FFFF0000"/>
      <name val="宋体"/>
      <charset val="134"/>
    </font>
    <font>
      <sz val="11"/>
      <color rgb="FFFF0000"/>
      <name val="SimSun"/>
      <charset val="134"/>
    </font>
    <font>
      <sz val="11"/>
      <name val="宋体"/>
      <charset val="134"/>
    </font>
    <font>
      <sz val="13"/>
      <color theme="1"/>
      <name val="宋体"/>
      <charset val="134"/>
      <scheme val="minor"/>
    </font>
    <font>
      <b/>
      <sz val="24"/>
      <name val="宋体"/>
      <charset val="134"/>
      <scheme val="minor"/>
    </font>
    <font>
      <b/>
      <sz val="12"/>
      <name val="宋体"/>
      <charset val="134"/>
      <scheme val="minor"/>
    </font>
    <font>
      <b/>
      <sz val="11"/>
      <name val="宋体"/>
      <charset val="134"/>
    </font>
    <font>
      <sz val="9"/>
      <name val="SimSun"/>
      <charset val="134"/>
    </font>
    <font>
      <sz val="10"/>
      <color rgb="FF000000"/>
      <name val="微软雅黑"/>
      <charset val="134"/>
    </font>
    <font>
      <sz val="1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8">
    <fill>
      <patternFill patternType="none"/>
    </fill>
    <fill>
      <patternFill patternType="gray125"/>
    </fill>
    <fill>
      <patternFill patternType="solid">
        <fgColor rgb="FFFFFF00"/>
        <bgColor indexed="64"/>
      </patternFill>
    </fill>
    <fill>
      <patternFill patternType="solid">
        <fgColor theme="9" tint="0.4"/>
        <bgColor indexed="64"/>
      </patternFill>
    </fill>
    <fill>
      <patternFill patternType="solid">
        <fgColor theme="6" tint="0.6"/>
        <bgColor indexed="64"/>
      </patternFill>
    </fill>
    <fill>
      <patternFill patternType="solid">
        <fgColor theme="9" tint="0.6"/>
        <bgColor indexed="64"/>
      </patternFill>
    </fill>
    <fill>
      <patternFill patternType="solid">
        <fgColor rgb="FFF5F5F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9"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4" borderId="0" applyNumberFormat="0" applyBorder="0" applyAlignment="0" applyProtection="0">
      <alignment vertical="center"/>
    </xf>
    <xf numFmtId="0" fontId="25" fillId="0" borderId="11" applyNumberFormat="0" applyFill="0" applyAlignment="0" applyProtection="0">
      <alignment vertical="center"/>
    </xf>
    <xf numFmtId="0" fontId="22" fillId="15" borderId="0" applyNumberFormat="0" applyBorder="0" applyAlignment="0" applyProtection="0">
      <alignment vertical="center"/>
    </xf>
    <xf numFmtId="0" fontId="31" fillId="16" borderId="12" applyNumberFormat="0" applyAlignment="0" applyProtection="0">
      <alignment vertical="center"/>
    </xf>
    <xf numFmtId="0" fontId="32" fillId="16" borderId="8" applyNumberFormat="0" applyAlignment="0" applyProtection="0">
      <alignment vertical="center"/>
    </xf>
    <xf numFmtId="0" fontId="33" fillId="17" borderId="13"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cellStyleXfs>
  <cellXfs count="113">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Fill="1">
      <alignment vertical="center"/>
    </xf>
    <xf numFmtId="0" fontId="0" fillId="3" borderId="0" xfId="0" applyFill="1">
      <alignment vertical="center"/>
    </xf>
    <xf numFmtId="0" fontId="0" fillId="4" borderId="0" xfId="0" applyFill="1">
      <alignment vertical="center"/>
    </xf>
    <xf numFmtId="176" fontId="0" fillId="4" borderId="0" xfId="0" applyNumberFormat="1" applyFill="1">
      <alignment vertical="center"/>
    </xf>
    <xf numFmtId="176" fontId="0" fillId="0" borderId="0" xfId="0" applyNumberFormat="1" applyFill="1">
      <alignment vertical="center"/>
    </xf>
    <xf numFmtId="0" fontId="0" fillId="0" borderId="1" xfId="0" applyBorder="1" applyAlignment="1">
      <alignment horizontal="center" vertical="center"/>
    </xf>
    <xf numFmtId="0" fontId="0" fillId="5"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0" fillId="5" borderId="1" xfId="0" applyFill="1" applyBorder="1" applyAlignment="1">
      <alignment horizontal="center" vertical="center"/>
    </xf>
    <xf numFmtId="0" fontId="0" fillId="5" borderId="0" xfId="0" applyFill="1" applyAlignment="1">
      <alignment horizontal="center" vertical="center"/>
    </xf>
    <xf numFmtId="0" fontId="0" fillId="0" borderId="2" xfId="0" applyBorder="1" applyAlignment="1">
      <alignment horizontal="center" vertical="center" wrapText="1"/>
    </xf>
    <xf numFmtId="0" fontId="0" fillId="0" borderId="1" xfId="0" applyFill="1" applyBorder="1" applyAlignment="1">
      <alignment horizontal="center" vertical="center"/>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0" fillId="2" borderId="1" xfId="0" applyFill="1" applyBorder="1" applyAlignment="1">
      <alignment vertical="center" shrinkToFit="1"/>
    </xf>
    <xf numFmtId="0" fontId="0" fillId="0" borderId="1" xfId="0" applyFill="1" applyBorder="1" applyAlignment="1">
      <alignment vertical="center" shrinkToFit="1"/>
    </xf>
    <xf numFmtId="0" fontId="0" fillId="2" borderId="1" xfId="0" applyFill="1" applyBorder="1" applyAlignment="1">
      <alignment horizontal="center" vertical="center" shrinkToFit="1"/>
    </xf>
    <xf numFmtId="0" fontId="0" fillId="2" borderId="1" xfId="0" applyFill="1" applyBorder="1">
      <alignment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176" fontId="0" fillId="0" borderId="1" xfId="0" applyNumberFormat="1" applyFill="1" applyBorder="1" applyAlignment="1">
      <alignment vertical="center" shrinkToFit="1"/>
    </xf>
    <xf numFmtId="176" fontId="0" fillId="3" borderId="1" xfId="0" applyNumberFormat="1" applyFill="1" applyBorder="1" applyAlignment="1">
      <alignment vertical="center" shrinkToFit="1"/>
    </xf>
    <xf numFmtId="176" fontId="0" fillId="4" borderId="1" xfId="0" applyNumberFormat="1" applyFill="1" applyBorder="1" applyAlignment="1">
      <alignment vertical="center" shrinkToFit="1"/>
    </xf>
    <xf numFmtId="176" fontId="0" fillId="2" borderId="1" xfId="0" applyNumberFormat="1" applyFill="1" applyBorder="1" applyAlignment="1">
      <alignment vertical="center" shrinkToFit="1"/>
    </xf>
    <xf numFmtId="0" fontId="0" fillId="0" borderId="0" xfId="0" applyFill="1" applyAlignment="1">
      <alignment vertical="center" shrinkToFit="1"/>
    </xf>
    <xf numFmtId="0" fontId="2" fillId="0" borderId="0" xfId="0" applyFont="1" applyFill="1" applyAlignment="1">
      <alignment vertical="center" shrinkToFit="1"/>
    </xf>
    <xf numFmtId="0" fontId="0" fillId="3" borderId="1" xfId="0" applyFill="1" applyBorder="1">
      <alignment vertical="center"/>
    </xf>
    <xf numFmtId="0" fontId="0" fillId="4" borderId="1" xfId="0" applyFill="1" applyBorder="1">
      <alignment vertical="center"/>
    </xf>
    <xf numFmtId="176" fontId="0" fillId="4" borderId="1" xfId="0" applyNumberFormat="1" applyFill="1" applyBorder="1" applyAlignment="1">
      <alignment horizontal="center" vertical="center" wrapText="1"/>
    </xf>
    <xf numFmtId="176" fontId="0" fillId="0" borderId="1" xfId="0" applyNumberFormat="1" applyFill="1" applyBorder="1" applyAlignment="1">
      <alignment horizontal="center" vertical="center"/>
    </xf>
    <xf numFmtId="176" fontId="0" fillId="4" borderId="1" xfId="0" applyNumberFormat="1" applyFill="1" applyBorder="1" applyAlignment="1">
      <alignment vertical="center" wrapText="1"/>
    </xf>
    <xf numFmtId="176" fontId="0" fillId="0" borderId="1" xfId="0" applyNumberFormat="1" applyFill="1" applyBorder="1" applyAlignment="1">
      <alignment vertical="center"/>
    </xf>
    <xf numFmtId="0" fontId="0" fillId="0" borderId="5" xfId="0" applyFill="1" applyBorder="1">
      <alignment vertical="center"/>
    </xf>
    <xf numFmtId="0" fontId="0" fillId="3" borderId="1" xfId="0" applyFill="1" applyBorder="1" applyAlignment="1">
      <alignment vertical="center" shrinkToFit="1"/>
    </xf>
    <xf numFmtId="0" fontId="0" fillId="4" borderId="1" xfId="0" applyFill="1" applyBorder="1" applyAlignment="1">
      <alignment vertical="center" shrinkToFit="1"/>
    </xf>
    <xf numFmtId="0" fontId="3" fillId="0"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6" fontId="0" fillId="4" borderId="1" xfId="0" applyNumberFormat="1" applyFill="1" applyBorder="1">
      <alignment vertical="center"/>
    </xf>
    <xf numFmtId="176" fontId="0" fillId="0" borderId="1" xfId="0" applyNumberFormat="1" applyFill="1" applyBorder="1">
      <alignment vertical="center"/>
    </xf>
    <xf numFmtId="0" fontId="11" fillId="0" borderId="1" xfId="0" applyFont="1" applyBorder="1" applyAlignment="1">
      <alignment horizontal="center" vertical="center" wrapText="1"/>
    </xf>
    <xf numFmtId="0" fontId="1"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center" vertical="center"/>
    </xf>
    <xf numFmtId="14" fontId="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0" xfId="0" applyFont="1" applyFill="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8" fillId="0" borderId="0" xfId="0" applyNumberFormat="1" applyFont="1" applyFill="1" applyAlignment="1">
      <alignment horizontal="center" vertical="center" wrapText="1"/>
    </xf>
    <xf numFmtId="0" fontId="12" fillId="0" borderId="0" xfId="0" applyFont="1" applyFill="1" applyAlignment="1">
      <alignment vertical="center"/>
    </xf>
    <xf numFmtId="176" fontId="5" fillId="0" borderId="0"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49" fontId="11" fillId="0" borderId="4"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18" fillId="0" borderId="0" xfId="0" applyNumberFormat="1" applyFont="1" applyFill="1" applyAlignment="1">
      <alignment horizontal="center" vertical="center" wrapText="1"/>
    </xf>
    <xf numFmtId="0" fontId="11" fillId="0" borderId="2" xfId="0" applyNumberFormat="1" applyFont="1" applyFill="1" applyBorder="1" applyAlignment="1" quotePrefix="1">
      <alignment horizontal="center" vertical="center" wrapText="1"/>
    </xf>
    <xf numFmtId="49" fontId="11" fillId="0" borderId="1" xfId="0" applyNumberFormat="1" applyFont="1" applyFill="1" applyBorder="1" applyAlignment="1" quotePrefix="1">
      <alignment horizontal="center" vertical="center" wrapText="1"/>
    </xf>
    <xf numFmtId="49" fontId="11" fillId="0" borderId="2"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zoomScale="72" zoomScaleNormal="72" zoomScaleSheetLayoutView="40" workbookViewId="0">
      <selection activeCell="R2" sqref="R2"/>
    </sheetView>
  </sheetViews>
  <sheetFormatPr defaultColWidth="9" defaultRowHeight="13.5"/>
  <cols>
    <col min="1" max="1" width="5.525" style="66" customWidth="1"/>
    <col min="2" max="2" width="16.4833333333333" style="66" customWidth="1"/>
    <col min="3" max="3" width="9.53333333333333" style="66" customWidth="1"/>
    <col min="4" max="4" width="20.8416666666667" style="66" customWidth="1"/>
    <col min="5" max="5" width="10.875" style="66" customWidth="1"/>
    <col min="6" max="6" width="16.975" style="66" customWidth="1"/>
    <col min="7" max="7" width="17.0083333333333" style="66" customWidth="1"/>
    <col min="8" max="8" width="7.98333333333333" style="66" customWidth="1"/>
    <col min="9" max="9" width="9.45833333333333" style="66" customWidth="1"/>
    <col min="10" max="10" width="11.9833333333333" style="66" customWidth="1"/>
    <col min="11" max="11" width="9.2" style="66" customWidth="1"/>
    <col min="12" max="12" width="10.3083333333333" style="66" customWidth="1"/>
    <col min="13" max="13" width="16.8833333333333" style="66" customWidth="1"/>
    <col min="14" max="14" width="12.15" style="66" customWidth="1"/>
    <col min="15" max="15" width="19.2416666666667" style="66" customWidth="1"/>
    <col min="16" max="16" width="17.0083333333333" style="66" customWidth="1"/>
    <col min="17" max="16384" width="9" style="66"/>
  </cols>
  <sheetData>
    <row r="1" s="66" customFormat="1" ht="42" customHeight="1" spans="1:16">
      <c r="A1" s="69" t="s">
        <v>0</v>
      </c>
      <c r="B1" s="69"/>
      <c r="C1" s="69"/>
      <c r="D1" s="69"/>
      <c r="E1" s="69"/>
      <c r="F1" s="69"/>
      <c r="G1" s="69"/>
      <c r="H1" s="69"/>
      <c r="I1" s="69"/>
      <c r="J1" s="69"/>
      <c r="K1" s="69"/>
      <c r="L1" s="69"/>
      <c r="M1" s="69"/>
      <c r="N1" s="69"/>
      <c r="O1" s="69"/>
      <c r="P1" s="69"/>
    </row>
    <row r="2" s="66" customFormat="1" ht="29.1" customHeight="1" spans="1:15">
      <c r="A2" s="70" t="s">
        <v>1</v>
      </c>
      <c r="B2" s="70"/>
      <c r="C2" s="70"/>
      <c r="D2" s="70"/>
      <c r="E2" s="70"/>
      <c r="F2" s="71"/>
      <c r="G2" s="71"/>
      <c r="H2" s="71"/>
      <c r="I2" s="96"/>
      <c r="J2" s="96"/>
      <c r="K2" s="96"/>
      <c r="L2" s="96"/>
      <c r="M2" s="97"/>
      <c r="N2" s="97"/>
      <c r="O2" s="97"/>
    </row>
    <row r="3" s="66" customFormat="1" ht="7" customHeight="1" spans="1:15">
      <c r="A3" s="70"/>
      <c r="B3" s="70"/>
      <c r="C3" s="70"/>
      <c r="D3" s="70"/>
      <c r="E3" s="70"/>
      <c r="F3" s="71"/>
      <c r="G3" s="71"/>
      <c r="H3" s="71"/>
      <c r="I3" s="96"/>
      <c r="J3" s="96"/>
      <c r="K3" s="96"/>
      <c r="L3" s="96"/>
      <c r="M3" s="97"/>
      <c r="N3" s="97"/>
      <c r="O3" s="97"/>
    </row>
    <row r="4" s="67" customFormat="1" ht="41" customHeight="1" spans="1:16">
      <c r="A4" s="72" t="s">
        <v>2</v>
      </c>
      <c r="B4" s="72" t="s">
        <v>3</v>
      </c>
      <c r="C4" s="72" t="s">
        <v>4</v>
      </c>
      <c r="D4" s="72" t="s">
        <v>5</v>
      </c>
      <c r="E4" s="73" t="s">
        <v>6</v>
      </c>
      <c r="F4" s="72" t="s">
        <v>7</v>
      </c>
      <c r="G4" s="72" t="s">
        <v>8</v>
      </c>
      <c r="H4" s="72" t="s">
        <v>9</v>
      </c>
      <c r="I4" s="98" t="s">
        <v>10</v>
      </c>
      <c r="J4" s="98" t="s">
        <v>11</v>
      </c>
      <c r="K4" s="98" t="s">
        <v>12</v>
      </c>
      <c r="L4" s="98" t="s">
        <v>13</v>
      </c>
      <c r="M4" s="98" t="s">
        <v>14</v>
      </c>
      <c r="N4" s="73" t="s">
        <v>15</v>
      </c>
      <c r="O4" s="73" t="s">
        <v>16</v>
      </c>
      <c r="P4" s="99" t="s">
        <v>17</v>
      </c>
    </row>
    <row r="5" s="67" customFormat="1" ht="44" customHeight="1" spans="1:16">
      <c r="A5" s="74">
        <v>1</v>
      </c>
      <c r="B5" s="75" t="s">
        <v>18</v>
      </c>
      <c r="C5" s="54" t="s">
        <v>19</v>
      </c>
      <c r="D5" s="76" t="s">
        <v>20</v>
      </c>
      <c r="E5" s="77" t="s">
        <v>21</v>
      </c>
      <c r="F5" s="78" t="s">
        <v>22</v>
      </c>
      <c r="G5" s="74" t="s">
        <v>23</v>
      </c>
      <c r="H5" s="74">
        <v>1</v>
      </c>
      <c r="I5" s="78">
        <v>942</v>
      </c>
      <c r="J5" s="78">
        <v>942</v>
      </c>
      <c r="K5" s="78">
        <v>260</v>
      </c>
      <c r="L5" s="100">
        <v>4288</v>
      </c>
      <c r="M5" s="100" t="s">
        <v>24</v>
      </c>
      <c r="N5" s="113" t="s">
        <v>25</v>
      </c>
      <c r="O5" s="101" t="s">
        <v>26</v>
      </c>
      <c r="P5" s="74"/>
    </row>
    <row r="6" s="67" customFormat="1" ht="44" customHeight="1" spans="1:16">
      <c r="A6" s="74">
        <v>2</v>
      </c>
      <c r="B6" s="75" t="s">
        <v>18</v>
      </c>
      <c r="C6" s="79" t="s">
        <v>27</v>
      </c>
      <c r="D6" s="76" t="s">
        <v>28</v>
      </c>
      <c r="E6" s="80" t="s">
        <v>29</v>
      </c>
      <c r="F6" s="78" t="s">
        <v>30</v>
      </c>
      <c r="G6" s="74" t="s">
        <v>31</v>
      </c>
      <c r="H6" s="74">
        <v>3</v>
      </c>
      <c r="I6" s="78">
        <v>942</v>
      </c>
      <c r="J6" s="78">
        <v>2826</v>
      </c>
      <c r="K6" s="78">
        <v>260</v>
      </c>
      <c r="L6" s="102"/>
      <c r="M6" s="102"/>
      <c r="N6" s="103"/>
      <c r="O6" s="103"/>
      <c r="P6" s="74"/>
    </row>
    <row r="7" s="67" customFormat="1" ht="44" customHeight="1" spans="1:16">
      <c r="A7" s="74">
        <v>3</v>
      </c>
      <c r="B7" s="81" t="s">
        <v>32</v>
      </c>
      <c r="C7" s="52" t="s">
        <v>33</v>
      </c>
      <c r="D7" s="76" t="s">
        <v>34</v>
      </c>
      <c r="E7" s="82" t="s">
        <v>35</v>
      </c>
      <c r="F7" s="78" t="s">
        <v>22</v>
      </c>
      <c r="G7" s="74" t="s">
        <v>36</v>
      </c>
      <c r="H7" s="74">
        <v>6</v>
      </c>
      <c r="I7" s="78">
        <v>942</v>
      </c>
      <c r="J7" s="78">
        <v>5814</v>
      </c>
      <c r="K7" s="78"/>
      <c r="L7" s="78">
        <v>5814</v>
      </c>
      <c r="M7" s="78" t="s">
        <v>24</v>
      </c>
      <c r="N7" s="114" t="s">
        <v>25</v>
      </c>
      <c r="O7" s="104" t="s">
        <v>26</v>
      </c>
      <c r="P7" s="74"/>
    </row>
    <row r="8" s="67" customFormat="1" ht="44" customHeight="1" spans="1:16">
      <c r="A8" s="74">
        <v>4</v>
      </c>
      <c r="B8" s="83" t="s">
        <v>37</v>
      </c>
      <c r="C8" s="54" t="s">
        <v>38</v>
      </c>
      <c r="D8" s="76" t="s">
        <v>39</v>
      </c>
      <c r="E8" s="82" t="s">
        <v>40</v>
      </c>
      <c r="F8" s="78" t="s">
        <v>41</v>
      </c>
      <c r="G8" s="74" t="s">
        <v>42</v>
      </c>
      <c r="H8" s="74">
        <v>7</v>
      </c>
      <c r="I8" s="78">
        <v>942</v>
      </c>
      <c r="J8" s="78">
        <v>6864</v>
      </c>
      <c r="K8" s="78"/>
      <c r="L8" s="78">
        <v>6864</v>
      </c>
      <c r="M8" s="78" t="s">
        <v>24</v>
      </c>
      <c r="N8" s="114" t="s">
        <v>25</v>
      </c>
      <c r="O8" s="104" t="s">
        <v>26</v>
      </c>
      <c r="P8" s="74"/>
    </row>
    <row r="9" s="67" customFormat="1" ht="44" customHeight="1" spans="1:16">
      <c r="A9" s="74">
        <v>5</v>
      </c>
      <c r="B9" s="83" t="s">
        <v>43</v>
      </c>
      <c r="C9" s="19" t="s">
        <v>44</v>
      </c>
      <c r="D9" s="76" t="s">
        <v>45</v>
      </c>
      <c r="E9" s="74" t="s">
        <v>35</v>
      </c>
      <c r="F9" s="78" t="s">
        <v>46</v>
      </c>
      <c r="G9" s="74" t="s">
        <v>47</v>
      </c>
      <c r="H9" s="74">
        <v>1</v>
      </c>
      <c r="I9" s="78">
        <v>942</v>
      </c>
      <c r="J9" s="78">
        <v>942</v>
      </c>
      <c r="K9" s="78"/>
      <c r="L9" s="100">
        <v>73797.2</v>
      </c>
      <c r="M9" s="100" t="s">
        <v>24</v>
      </c>
      <c r="N9" s="115" t="s">
        <v>25</v>
      </c>
      <c r="O9" s="105" t="s">
        <v>26</v>
      </c>
      <c r="P9" s="74"/>
    </row>
    <row r="10" s="67" customFormat="1" ht="44" customHeight="1" spans="1:16">
      <c r="A10" s="74">
        <v>6</v>
      </c>
      <c r="B10" s="83" t="s">
        <v>43</v>
      </c>
      <c r="C10" s="19" t="s">
        <v>48</v>
      </c>
      <c r="D10" s="76" t="s">
        <v>49</v>
      </c>
      <c r="E10" s="74" t="s">
        <v>35</v>
      </c>
      <c r="F10" s="78" t="s">
        <v>50</v>
      </c>
      <c r="G10" s="74" t="s">
        <v>47</v>
      </c>
      <c r="H10" s="74">
        <v>1</v>
      </c>
      <c r="I10" s="78">
        <v>942</v>
      </c>
      <c r="J10" s="78">
        <v>942</v>
      </c>
      <c r="K10" s="78"/>
      <c r="L10" s="106"/>
      <c r="M10" s="106"/>
      <c r="N10" s="107"/>
      <c r="O10" s="107"/>
      <c r="P10" s="74"/>
    </row>
    <row r="11" s="67" customFormat="1" ht="44" customHeight="1" spans="1:16">
      <c r="A11" s="74">
        <v>7</v>
      </c>
      <c r="B11" s="83" t="s">
        <v>43</v>
      </c>
      <c r="C11" s="54" t="s">
        <v>51</v>
      </c>
      <c r="D11" s="76" t="s">
        <v>52</v>
      </c>
      <c r="E11" s="84" t="s">
        <v>53</v>
      </c>
      <c r="F11" s="78" t="s">
        <v>54</v>
      </c>
      <c r="G11" s="85" t="s">
        <v>55</v>
      </c>
      <c r="H11" s="74">
        <v>10</v>
      </c>
      <c r="I11" s="78">
        <v>942</v>
      </c>
      <c r="J11" s="78">
        <v>9582</v>
      </c>
      <c r="K11" s="78"/>
      <c r="L11" s="106"/>
      <c r="M11" s="106"/>
      <c r="N11" s="107"/>
      <c r="O11" s="107"/>
      <c r="P11" s="74"/>
    </row>
    <row r="12" s="67" customFormat="1" ht="44" customHeight="1" spans="1:16">
      <c r="A12" s="74">
        <v>8</v>
      </c>
      <c r="B12" s="83" t="s">
        <v>43</v>
      </c>
      <c r="C12" s="54" t="s">
        <v>56</v>
      </c>
      <c r="D12" s="76" t="s">
        <v>57</v>
      </c>
      <c r="E12" s="86" t="s">
        <v>40</v>
      </c>
      <c r="F12" s="78" t="s">
        <v>54</v>
      </c>
      <c r="G12" s="85" t="s">
        <v>55</v>
      </c>
      <c r="H12" s="74">
        <v>10</v>
      </c>
      <c r="I12" s="78">
        <v>942</v>
      </c>
      <c r="J12" s="78">
        <v>9582</v>
      </c>
      <c r="K12" s="78"/>
      <c r="L12" s="106"/>
      <c r="M12" s="106"/>
      <c r="N12" s="107"/>
      <c r="O12" s="107"/>
      <c r="P12" s="108"/>
    </row>
    <row r="13" s="67" customFormat="1" ht="44" customHeight="1" spans="1:16">
      <c r="A13" s="74">
        <v>9</v>
      </c>
      <c r="B13" s="83" t="s">
        <v>43</v>
      </c>
      <c r="C13" s="54" t="s">
        <v>58</v>
      </c>
      <c r="D13" s="76" t="s">
        <v>59</v>
      </c>
      <c r="E13" s="74" t="s">
        <v>60</v>
      </c>
      <c r="F13" s="78" t="s">
        <v>54</v>
      </c>
      <c r="G13" s="85" t="s">
        <v>55</v>
      </c>
      <c r="H13" s="74">
        <v>10</v>
      </c>
      <c r="I13" s="78">
        <v>942</v>
      </c>
      <c r="J13" s="78">
        <v>9582</v>
      </c>
      <c r="K13" s="78"/>
      <c r="L13" s="106"/>
      <c r="M13" s="106"/>
      <c r="N13" s="107"/>
      <c r="O13" s="107"/>
      <c r="P13" s="108"/>
    </row>
    <row r="14" s="67" customFormat="1" ht="44" customHeight="1" spans="1:16">
      <c r="A14" s="74">
        <v>10</v>
      </c>
      <c r="B14" s="83" t="s">
        <v>43</v>
      </c>
      <c r="C14" s="54" t="s">
        <v>61</v>
      </c>
      <c r="D14" s="76" t="s">
        <v>52</v>
      </c>
      <c r="E14" s="74" t="s">
        <v>40</v>
      </c>
      <c r="F14" s="78" t="s">
        <v>62</v>
      </c>
      <c r="G14" s="74" t="s">
        <v>63</v>
      </c>
      <c r="H14" s="74">
        <v>10</v>
      </c>
      <c r="I14" s="78">
        <v>942</v>
      </c>
      <c r="J14" s="78">
        <v>8853</v>
      </c>
      <c r="K14" s="78"/>
      <c r="L14" s="106"/>
      <c r="M14" s="106"/>
      <c r="N14" s="107"/>
      <c r="O14" s="107"/>
      <c r="P14" s="109" t="s">
        <v>64</v>
      </c>
    </row>
    <row r="15" s="67" customFormat="1" ht="44" customHeight="1" spans="1:16">
      <c r="A15" s="74">
        <v>11</v>
      </c>
      <c r="B15" s="83" t="s">
        <v>43</v>
      </c>
      <c r="C15" s="54" t="s">
        <v>65</v>
      </c>
      <c r="D15" s="76" t="s">
        <v>66</v>
      </c>
      <c r="E15" s="74" t="s">
        <v>40</v>
      </c>
      <c r="F15" s="78" t="s">
        <v>67</v>
      </c>
      <c r="G15" s="78" t="s">
        <v>68</v>
      </c>
      <c r="H15" s="74">
        <v>10</v>
      </c>
      <c r="I15" s="78">
        <v>942</v>
      </c>
      <c r="J15" s="78">
        <v>9278.4</v>
      </c>
      <c r="K15" s="78"/>
      <c r="L15" s="106"/>
      <c r="M15" s="106"/>
      <c r="N15" s="107"/>
      <c r="O15" s="107"/>
      <c r="P15" s="109" t="s">
        <v>69</v>
      </c>
    </row>
    <row r="16" s="67" customFormat="1" ht="44" customHeight="1" spans="1:16">
      <c r="A16" s="74">
        <v>12</v>
      </c>
      <c r="B16" s="83" t="s">
        <v>43</v>
      </c>
      <c r="C16" s="54" t="s">
        <v>70</v>
      </c>
      <c r="D16" s="76" t="s">
        <v>71</v>
      </c>
      <c r="E16" s="74" t="s">
        <v>72</v>
      </c>
      <c r="F16" s="78" t="s">
        <v>73</v>
      </c>
      <c r="G16" s="74" t="s">
        <v>63</v>
      </c>
      <c r="H16" s="74">
        <v>10</v>
      </c>
      <c r="I16" s="78">
        <v>942</v>
      </c>
      <c r="J16" s="78">
        <v>8853</v>
      </c>
      <c r="K16" s="78"/>
      <c r="L16" s="106"/>
      <c r="M16" s="106"/>
      <c r="N16" s="107"/>
      <c r="O16" s="107"/>
      <c r="P16" s="109" t="s">
        <v>64</v>
      </c>
    </row>
    <row r="17" s="67" customFormat="1" ht="44" customHeight="1" spans="1:16">
      <c r="A17" s="74">
        <v>13</v>
      </c>
      <c r="B17" s="83" t="s">
        <v>43</v>
      </c>
      <c r="C17" s="54" t="s">
        <v>74</v>
      </c>
      <c r="D17" s="76" t="s">
        <v>75</v>
      </c>
      <c r="E17" s="74" t="s">
        <v>76</v>
      </c>
      <c r="F17" s="78" t="s">
        <v>62</v>
      </c>
      <c r="G17" s="74" t="s">
        <v>63</v>
      </c>
      <c r="H17" s="74">
        <v>10</v>
      </c>
      <c r="I17" s="78">
        <v>942</v>
      </c>
      <c r="J17" s="78">
        <v>8853</v>
      </c>
      <c r="K17" s="78"/>
      <c r="L17" s="106"/>
      <c r="M17" s="106"/>
      <c r="N17" s="107"/>
      <c r="O17" s="107"/>
      <c r="P17" s="109" t="s">
        <v>64</v>
      </c>
    </row>
    <row r="18" s="67" customFormat="1" ht="44" customHeight="1" spans="1:16">
      <c r="A18" s="74">
        <v>14</v>
      </c>
      <c r="B18" s="83" t="s">
        <v>43</v>
      </c>
      <c r="C18" s="79" t="s">
        <v>77</v>
      </c>
      <c r="D18" s="76" t="s">
        <v>78</v>
      </c>
      <c r="E18" s="87" t="s">
        <v>72</v>
      </c>
      <c r="F18" s="78" t="s">
        <v>79</v>
      </c>
      <c r="G18" s="85" t="s">
        <v>80</v>
      </c>
      <c r="H18" s="74">
        <v>8</v>
      </c>
      <c r="I18" s="78">
        <v>942</v>
      </c>
      <c r="J18" s="78">
        <v>7069.8</v>
      </c>
      <c r="K18" s="78">
        <v>260</v>
      </c>
      <c r="L18" s="102"/>
      <c r="M18" s="102"/>
      <c r="N18" s="110"/>
      <c r="O18" s="110"/>
      <c r="P18" s="109" t="s">
        <v>81</v>
      </c>
    </row>
    <row r="19" s="66" customFormat="1" ht="44" customHeight="1" spans="1:16">
      <c r="A19" s="88" t="s">
        <v>82</v>
      </c>
      <c r="B19" s="89"/>
      <c r="C19" s="90"/>
      <c r="D19" s="91"/>
      <c r="E19" s="92"/>
      <c r="F19" s="91"/>
      <c r="G19" s="91"/>
      <c r="H19" s="91"/>
      <c r="I19" s="111"/>
      <c r="J19" s="111">
        <v>89983.2</v>
      </c>
      <c r="K19" s="111">
        <v>780</v>
      </c>
      <c r="L19" s="111">
        <v>90763.2</v>
      </c>
      <c r="M19" s="111"/>
      <c r="N19" s="111"/>
      <c r="O19" s="111"/>
      <c r="P19" s="57"/>
    </row>
    <row r="20" s="66" customFormat="1" ht="27" customHeight="1" spans="1:15">
      <c r="A20" s="93"/>
      <c r="B20" s="93"/>
      <c r="C20" s="93"/>
      <c r="D20" s="93"/>
      <c r="E20" s="94"/>
      <c r="F20" s="93"/>
      <c r="G20" s="93"/>
      <c r="H20" s="93"/>
      <c r="I20" s="112"/>
      <c r="J20" s="112"/>
      <c r="K20" s="112"/>
      <c r="L20" s="112"/>
      <c r="M20" s="112"/>
      <c r="N20" s="112"/>
      <c r="O20" s="112"/>
    </row>
    <row r="21" s="68" customFormat="1" ht="26" customHeight="1" spans="1:15">
      <c r="A21" s="95" t="s">
        <v>83</v>
      </c>
      <c r="B21" s="95"/>
      <c r="C21" s="95"/>
      <c r="D21" s="95"/>
      <c r="E21" s="95"/>
      <c r="F21" s="95"/>
      <c r="G21" s="95"/>
      <c r="H21" s="95"/>
      <c r="I21" s="95"/>
      <c r="J21" s="95"/>
      <c r="K21" s="95"/>
      <c r="L21" s="95"/>
      <c r="M21" s="95"/>
      <c r="N21" s="95"/>
      <c r="O21" s="95"/>
    </row>
    <row r="22" s="66" customFormat="1" ht="27" customHeight="1" spans="1:15">
      <c r="A22" s="93"/>
      <c r="B22" s="93"/>
      <c r="C22" s="93"/>
      <c r="D22" s="93"/>
      <c r="E22" s="94"/>
      <c r="F22" s="93"/>
      <c r="G22" s="93"/>
      <c r="H22" s="93"/>
      <c r="I22" s="112"/>
      <c r="J22" s="112"/>
      <c r="K22" s="112"/>
      <c r="L22" s="112"/>
      <c r="M22" s="112"/>
      <c r="N22" s="112"/>
      <c r="O22" s="112"/>
    </row>
  </sheetData>
  <autoFilter ref="A4:P21">
    <extLst/>
  </autoFilter>
  <mergeCells count="11">
    <mergeCell ref="A1:P1"/>
    <mergeCell ref="A2:E2"/>
    <mergeCell ref="A19:C19"/>
    <mergeCell ref="L5:L6"/>
    <mergeCell ref="L9:L18"/>
    <mergeCell ref="M5:M6"/>
    <mergeCell ref="M9:M18"/>
    <mergeCell ref="N5:N6"/>
    <mergeCell ref="N9:N18"/>
    <mergeCell ref="O5:O6"/>
    <mergeCell ref="O9:O18"/>
  </mergeCells>
  <pageMargins left="0.196527777777778" right="0.156944444444444" top="0.196527777777778" bottom="0.275" header="0.196527777777778" footer="0.236111111111111"/>
  <pageSetup paperSize="9" scale="66" orientation="landscape" horizontalDpi="600"/>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zoomScaleSheetLayoutView="47" workbookViewId="0">
      <pane xSplit="1" ySplit="2" topLeftCell="B3" activePane="bottomRight" state="frozen"/>
      <selection/>
      <selection pane="topRight"/>
      <selection pane="bottomLeft"/>
      <selection pane="bottomRight" activeCell="M6" sqref="M6"/>
    </sheetView>
  </sheetViews>
  <sheetFormatPr defaultColWidth="9" defaultRowHeight="13.5"/>
  <cols>
    <col min="1" max="13" width="3.75" style="1" customWidth="1"/>
    <col min="14" max="14" width="5.25" style="2" customWidth="1"/>
    <col min="15" max="15" width="4.5" style="3" customWidth="1"/>
    <col min="16" max="16" width="4" style="3" customWidth="1"/>
    <col min="17" max="17" width="4.625" style="3" customWidth="1"/>
    <col min="18" max="18" width="6.25" style="3" customWidth="1"/>
    <col min="19" max="19" width="8.25" style="4" customWidth="1"/>
    <col min="20" max="20" width="9.375" style="3" customWidth="1"/>
    <col min="21" max="21" width="6.625" style="5" customWidth="1"/>
    <col min="22" max="24" width="4.375" style="3" customWidth="1"/>
    <col min="25" max="25" width="6.125" style="3" customWidth="1"/>
    <col min="26" max="26" width="6" style="4" customWidth="1"/>
    <col min="27" max="27" width="7.625" style="3" customWidth="1"/>
    <col min="28" max="28" width="4.75" style="5" customWidth="1"/>
    <col min="29" max="29" width="5.75" style="4" customWidth="1"/>
    <col min="30" max="30" width="7.125" style="6" customWidth="1"/>
    <col min="31" max="31" width="10.75" style="7" customWidth="1"/>
    <col min="32" max="32" width="11.5" style="3" customWidth="1"/>
    <col min="33" max="33" width="12.625"/>
    <col min="34" max="34" width="13.75"/>
  </cols>
  <sheetData>
    <row r="1" spans="1:31">
      <c r="A1" s="8">
        <v>1</v>
      </c>
      <c r="B1" s="8">
        <v>2</v>
      </c>
      <c r="C1" s="8">
        <v>3</v>
      </c>
      <c r="D1" s="8">
        <v>4</v>
      </c>
      <c r="E1" s="8">
        <v>5</v>
      </c>
      <c r="F1" s="8">
        <v>6</v>
      </c>
      <c r="G1" s="8">
        <v>7</v>
      </c>
      <c r="H1" s="8">
        <v>8</v>
      </c>
      <c r="I1" s="8">
        <v>9</v>
      </c>
      <c r="J1" s="8">
        <v>10</v>
      </c>
      <c r="K1" s="8">
        <v>11</v>
      </c>
      <c r="L1" s="8">
        <v>12</v>
      </c>
      <c r="M1" s="18" t="s">
        <v>84</v>
      </c>
      <c r="N1" s="14" t="s">
        <v>85</v>
      </c>
      <c r="O1" s="19"/>
      <c r="P1" s="19"/>
      <c r="Q1" s="19"/>
      <c r="R1" s="19"/>
      <c r="S1" s="31"/>
      <c r="T1" s="19"/>
      <c r="U1" s="32"/>
      <c r="V1" s="19" t="s">
        <v>86</v>
      </c>
      <c r="W1" s="19"/>
      <c r="X1" s="19"/>
      <c r="Y1" s="19"/>
      <c r="Z1" s="31"/>
      <c r="AA1" s="19"/>
      <c r="AB1" s="32"/>
      <c r="AC1" s="33" t="s">
        <v>87</v>
      </c>
      <c r="AD1" s="45" t="s">
        <v>88</v>
      </c>
      <c r="AE1" s="46" t="s">
        <v>89</v>
      </c>
    </row>
    <row r="2" spans="1:31">
      <c r="A2" s="8"/>
      <c r="B2" s="8"/>
      <c r="C2" s="8"/>
      <c r="D2" s="8"/>
      <c r="E2" s="8"/>
      <c r="F2" s="8"/>
      <c r="G2" s="8"/>
      <c r="H2" s="8"/>
      <c r="I2" s="8"/>
      <c r="J2" s="8"/>
      <c r="K2" s="8"/>
      <c r="L2" s="8"/>
      <c r="M2" s="20"/>
      <c r="N2" s="21" t="s">
        <v>90</v>
      </c>
      <c r="O2" s="22" t="s">
        <v>91</v>
      </c>
      <c r="P2" s="19" t="s">
        <v>87</v>
      </c>
      <c r="Q2" s="19" t="s">
        <v>92</v>
      </c>
      <c r="R2" s="22" t="s">
        <v>93</v>
      </c>
      <c r="S2" s="33" t="s">
        <v>94</v>
      </c>
      <c r="T2" s="22" t="s">
        <v>95</v>
      </c>
      <c r="U2" s="34"/>
      <c r="V2" s="21" t="s">
        <v>90</v>
      </c>
      <c r="W2" s="22" t="s">
        <v>96</v>
      </c>
      <c r="X2" s="19" t="s">
        <v>92</v>
      </c>
      <c r="Y2" s="19"/>
      <c r="Z2" s="33" t="s">
        <v>94</v>
      </c>
      <c r="AA2" s="22" t="s">
        <v>95</v>
      </c>
      <c r="AB2" s="34"/>
      <c r="AC2" s="33"/>
      <c r="AD2" s="45"/>
      <c r="AE2" s="46"/>
    </row>
    <row r="3" ht="54" spans="1:32">
      <c r="A3" s="8"/>
      <c r="B3" s="8"/>
      <c r="C3" s="8"/>
      <c r="D3" s="8"/>
      <c r="E3" s="8"/>
      <c r="F3" s="8"/>
      <c r="G3" s="8"/>
      <c r="H3" s="8"/>
      <c r="I3" s="8"/>
      <c r="J3" s="8"/>
      <c r="K3" s="8"/>
      <c r="L3" s="8"/>
      <c r="M3" s="23"/>
      <c r="N3" s="24"/>
      <c r="O3" s="25"/>
      <c r="P3" s="26"/>
      <c r="Q3" s="26"/>
      <c r="R3" s="25"/>
      <c r="S3" s="35"/>
      <c r="T3" s="25" t="s">
        <v>97</v>
      </c>
      <c r="U3" s="36" t="s">
        <v>98</v>
      </c>
      <c r="V3" s="24"/>
      <c r="W3" s="25"/>
      <c r="X3" s="26"/>
      <c r="Y3" s="25" t="s">
        <v>99</v>
      </c>
      <c r="Z3" s="35"/>
      <c r="AA3" s="25" t="s">
        <v>97</v>
      </c>
      <c r="AB3" s="36" t="s">
        <v>98</v>
      </c>
      <c r="AC3" s="35"/>
      <c r="AD3" s="47"/>
      <c r="AE3" s="48"/>
      <c r="AF3" s="49"/>
    </row>
    <row r="4" spans="1:32">
      <c r="A4" s="9">
        <v>8</v>
      </c>
      <c r="B4" s="9"/>
      <c r="C4" s="9"/>
      <c r="D4" s="9"/>
      <c r="E4" s="9"/>
      <c r="F4" s="9"/>
      <c r="G4" s="9"/>
      <c r="H4" s="9"/>
      <c r="I4" s="9"/>
      <c r="J4" s="9"/>
      <c r="K4" s="9"/>
      <c r="L4" s="9"/>
      <c r="M4" s="9">
        <f>COUNTA(A4:L4)</f>
        <v>1</v>
      </c>
      <c r="N4" s="27">
        <f>COUNTA(A4:L4)</f>
        <v>1</v>
      </c>
      <c r="O4" s="28">
        <v>942</v>
      </c>
      <c r="P4" s="28">
        <f>+N4*O4</f>
        <v>942</v>
      </c>
      <c r="Q4" s="28"/>
      <c r="R4" s="37">
        <f>1570/21.75</f>
        <v>72.183908045977</v>
      </c>
      <c r="S4" s="38">
        <f t="shared" ref="S4:S14" si="0">N4*O4</f>
        <v>942</v>
      </c>
      <c r="T4" s="37">
        <f t="shared" ref="T4:T14" si="1">Q4*R4</f>
        <v>0</v>
      </c>
      <c r="U4" s="39">
        <f>T4*0.6</f>
        <v>0</v>
      </c>
      <c r="V4" s="27"/>
      <c r="W4" s="28">
        <v>996</v>
      </c>
      <c r="X4" s="28"/>
      <c r="Y4" s="37">
        <f>1660/21.75</f>
        <v>76.3218390804598</v>
      </c>
      <c r="Z4" s="50">
        <f t="shared" ref="Z4:Z15" si="2">V4*W4</f>
        <v>0</v>
      </c>
      <c r="AA4" s="28">
        <f t="shared" ref="AA4:AA15" si="3">X4*Y4</f>
        <v>0</v>
      </c>
      <c r="AB4" s="51">
        <f t="shared" ref="AB4:AB15" si="4">AA4*0.6</f>
        <v>0</v>
      </c>
      <c r="AC4" s="50">
        <f t="shared" ref="AC4:AC15" si="5">S4+Z4</f>
        <v>942</v>
      </c>
      <c r="AD4" s="39">
        <f t="shared" ref="AD4:AD15" si="6">U4+AB4</f>
        <v>0</v>
      </c>
      <c r="AE4" s="37">
        <f t="shared" ref="AE4:AE17" si="7">AC4+AD4</f>
        <v>942</v>
      </c>
      <c r="AF4" s="52" t="s">
        <v>19</v>
      </c>
    </row>
    <row r="5" spans="1:32">
      <c r="A5" s="10">
        <v>9</v>
      </c>
      <c r="B5" s="10">
        <v>10</v>
      </c>
      <c r="C5" s="10">
        <v>11</v>
      </c>
      <c r="D5" s="9"/>
      <c r="E5" s="9"/>
      <c r="F5" s="9"/>
      <c r="G5" s="9"/>
      <c r="H5" s="9"/>
      <c r="I5" s="9"/>
      <c r="J5" s="9"/>
      <c r="K5" s="9"/>
      <c r="L5" s="9"/>
      <c r="M5" s="9">
        <f>COUNTA(A5:L5)</f>
        <v>3</v>
      </c>
      <c r="N5" s="27">
        <f>COUNTA(A5:L5)</f>
        <v>3</v>
      </c>
      <c r="O5" s="28">
        <v>942</v>
      </c>
      <c r="P5" s="28">
        <f>+N5*O5</f>
        <v>2826</v>
      </c>
      <c r="Q5" s="28"/>
      <c r="R5" s="37">
        <f t="shared" ref="R5:R15" si="8">1570/21.75</f>
        <v>72.183908045977</v>
      </c>
      <c r="S5" s="38">
        <f t="shared" si="0"/>
        <v>2826</v>
      </c>
      <c r="T5" s="37">
        <f t="shared" si="1"/>
        <v>0</v>
      </c>
      <c r="U5" s="39">
        <f t="shared" ref="U5:U32" si="9">T5*0.6</f>
        <v>0</v>
      </c>
      <c r="V5" s="27"/>
      <c r="W5" s="28">
        <v>996</v>
      </c>
      <c r="X5" s="28"/>
      <c r="Y5" s="37">
        <f t="shared" ref="Y5:Y15" si="10">1660/21.75</f>
        <v>76.3218390804598</v>
      </c>
      <c r="Z5" s="50">
        <f t="shared" si="2"/>
        <v>0</v>
      </c>
      <c r="AA5" s="28">
        <f t="shared" si="3"/>
        <v>0</v>
      </c>
      <c r="AB5" s="51">
        <f t="shared" si="4"/>
        <v>0</v>
      </c>
      <c r="AC5" s="50">
        <f t="shared" si="5"/>
        <v>2826</v>
      </c>
      <c r="AD5" s="39">
        <f t="shared" si="6"/>
        <v>0</v>
      </c>
      <c r="AE5" s="37">
        <f t="shared" si="7"/>
        <v>2826</v>
      </c>
      <c r="AF5" s="53" t="s">
        <v>27</v>
      </c>
    </row>
    <row r="6" spans="1:32">
      <c r="A6" s="11">
        <v>11</v>
      </c>
      <c r="B6" s="11">
        <v>12</v>
      </c>
      <c r="C6" s="11">
        <v>1</v>
      </c>
      <c r="D6" s="12">
        <v>2</v>
      </c>
      <c r="E6" s="12">
        <v>3</v>
      </c>
      <c r="F6" s="12">
        <v>4</v>
      </c>
      <c r="G6" s="9"/>
      <c r="H6" s="9"/>
      <c r="I6" s="9"/>
      <c r="J6" s="9"/>
      <c r="K6" s="9"/>
      <c r="L6" s="9"/>
      <c r="M6" s="9">
        <f>COUNTA(A6:L6)</f>
        <v>6</v>
      </c>
      <c r="N6" s="27">
        <f>COUNTA(A6:C6)</f>
        <v>3</v>
      </c>
      <c r="O6" s="28">
        <v>942</v>
      </c>
      <c r="P6" s="28">
        <f>+N6*O6</f>
        <v>2826</v>
      </c>
      <c r="Q6" s="28"/>
      <c r="R6" s="37">
        <f t="shared" si="8"/>
        <v>72.183908045977</v>
      </c>
      <c r="S6" s="38">
        <f t="shared" si="0"/>
        <v>2826</v>
      </c>
      <c r="T6" s="37">
        <f t="shared" si="1"/>
        <v>0</v>
      </c>
      <c r="U6" s="39">
        <f t="shared" si="9"/>
        <v>0</v>
      </c>
      <c r="V6" s="27">
        <f>COUNTA(D6:F6)</f>
        <v>3</v>
      </c>
      <c r="W6" s="28">
        <v>996</v>
      </c>
      <c r="X6" s="28"/>
      <c r="Y6" s="37">
        <f t="shared" si="10"/>
        <v>76.3218390804598</v>
      </c>
      <c r="Z6" s="50">
        <f t="shared" si="2"/>
        <v>2988</v>
      </c>
      <c r="AA6" s="28">
        <f t="shared" si="3"/>
        <v>0</v>
      </c>
      <c r="AB6" s="51">
        <f t="shared" si="4"/>
        <v>0</v>
      </c>
      <c r="AC6" s="50">
        <f t="shared" si="5"/>
        <v>5814</v>
      </c>
      <c r="AD6" s="39">
        <f t="shared" si="6"/>
        <v>0</v>
      </c>
      <c r="AE6" s="37">
        <f t="shared" si="7"/>
        <v>5814</v>
      </c>
      <c r="AF6" s="52" t="s">
        <v>33</v>
      </c>
    </row>
    <row r="7" spans="1:32">
      <c r="A7" s="10">
        <v>12</v>
      </c>
      <c r="B7" s="9">
        <v>1</v>
      </c>
      <c r="C7" s="9">
        <v>2</v>
      </c>
      <c r="D7" s="9">
        <v>3</v>
      </c>
      <c r="E7" s="9">
        <v>4</v>
      </c>
      <c r="F7" s="9">
        <v>5</v>
      </c>
      <c r="G7" s="9">
        <v>6</v>
      </c>
      <c r="H7" s="9"/>
      <c r="I7" s="9"/>
      <c r="J7" s="9"/>
      <c r="K7" s="9"/>
      <c r="L7" s="9"/>
      <c r="M7" s="9">
        <f>COUNTA(A7:L7)</f>
        <v>7</v>
      </c>
      <c r="N7" s="27">
        <v>2</v>
      </c>
      <c r="O7" s="28">
        <v>942</v>
      </c>
      <c r="P7" s="28">
        <f>+N7*O7</f>
        <v>1884</v>
      </c>
      <c r="Q7" s="28"/>
      <c r="R7" s="37">
        <f t="shared" si="8"/>
        <v>72.183908045977</v>
      </c>
      <c r="S7" s="38">
        <f t="shared" si="0"/>
        <v>1884</v>
      </c>
      <c r="T7" s="37">
        <f t="shared" si="1"/>
        <v>0</v>
      </c>
      <c r="U7" s="39">
        <f t="shared" si="9"/>
        <v>0</v>
      </c>
      <c r="V7" s="27">
        <f>COUNTA(C7:G7)</f>
        <v>5</v>
      </c>
      <c r="W7" s="28">
        <v>996</v>
      </c>
      <c r="X7" s="28"/>
      <c r="Y7" s="37">
        <f t="shared" si="10"/>
        <v>76.3218390804598</v>
      </c>
      <c r="Z7" s="50">
        <f t="shared" si="2"/>
        <v>4980</v>
      </c>
      <c r="AA7" s="28">
        <f t="shared" si="3"/>
        <v>0</v>
      </c>
      <c r="AB7" s="51">
        <f t="shared" si="4"/>
        <v>0</v>
      </c>
      <c r="AC7" s="50">
        <f t="shared" si="5"/>
        <v>6864</v>
      </c>
      <c r="AD7" s="39">
        <f t="shared" si="6"/>
        <v>0</v>
      </c>
      <c r="AE7" s="37">
        <f t="shared" si="7"/>
        <v>6864</v>
      </c>
      <c r="AF7" s="54" t="s">
        <v>38</v>
      </c>
    </row>
    <row r="8" spans="1:32">
      <c r="A8" s="1">
        <v>7</v>
      </c>
      <c r="B8" s="13">
        <v>8</v>
      </c>
      <c r="C8" s="13">
        <v>9</v>
      </c>
      <c r="D8" s="14">
        <v>10</v>
      </c>
      <c r="E8" s="15">
        <v>11</v>
      </c>
      <c r="F8" s="13">
        <v>12</v>
      </c>
      <c r="G8" s="13">
        <v>1</v>
      </c>
      <c r="H8" s="13">
        <v>2</v>
      </c>
      <c r="I8" s="13">
        <v>3</v>
      </c>
      <c r="J8" s="13">
        <v>4</v>
      </c>
      <c r="K8" s="9"/>
      <c r="L8" s="9"/>
      <c r="M8" s="9">
        <f>COUNTA(A8:L8)</f>
        <v>10</v>
      </c>
      <c r="N8" s="27">
        <f>COUNTA(A8:G8)</f>
        <v>7</v>
      </c>
      <c r="O8" s="28">
        <v>942</v>
      </c>
      <c r="P8" s="28">
        <f t="shared" ref="P8:P14" si="11">+N8*O8</f>
        <v>6594</v>
      </c>
      <c r="Q8" s="28"/>
      <c r="R8" s="37">
        <f t="shared" si="8"/>
        <v>72.183908045977</v>
      </c>
      <c r="S8" s="38">
        <f t="shared" si="0"/>
        <v>6594</v>
      </c>
      <c r="T8" s="37">
        <f t="shared" si="1"/>
        <v>0</v>
      </c>
      <c r="U8" s="39">
        <f t="shared" si="9"/>
        <v>0</v>
      </c>
      <c r="V8" s="27">
        <f>COUNTA(H8:J8)</f>
        <v>3</v>
      </c>
      <c r="W8" s="28">
        <v>996</v>
      </c>
      <c r="X8" s="28"/>
      <c r="Y8" s="37">
        <f t="shared" si="10"/>
        <v>76.3218390804598</v>
      </c>
      <c r="Z8" s="50">
        <f t="shared" si="2"/>
        <v>2988</v>
      </c>
      <c r="AA8" s="28">
        <f t="shared" si="3"/>
        <v>0</v>
      </c>
      <c r="AB8" s="51">
        <f t="shared" si="4"/>
        <v>0</v>
      </c>
      <c r="AC8" s="50">
        <f t="shared" si="5"/>
        <v>9582</v>
      </c>
      <c r="AD8" s="39">
        <f t="shared" si="6"/>
        <v>0</v>
      </c>
      <c r="AE8" s="37">
        <f t="shared" si="7"/>
        <v>9582</v>
      </c>
      <c r="AF8" s="55" t="s">
        <v>51</v>
      </c>
    </row>
    <row r="9" spans="1:32">
      <c r="A9" s="1">
        <v>7</v>
      </c>
      <c r="B9" s="13">
        <v>8</v>
      </c>
      <c r="C9" s="13">
        <v>9</v>
      </c>
      <c r="D9" s="14">
        <v>10</v>
      </c>
      <c r="E9" s="15">
        <v>11</v>
      </c>
      <c r="F9" s="13">
        <v>12</v>
      </c>
      <c r="G9" s="13">
        <v>1</v>
      </c>
      <c r="H9" s="13">
        <v>2</v>
      </c>
      <c r="I9" s="13">
        <v>3</v>
      </c>
      <c r="J9" s="13">
        <v>4</v>
      </c>
      <c r="K9" s="16"/>
      <c r="L9" s="16"/>
      <c r="M9" s="9">
        <f t="shared" ref="M9:M17" si="12">COUNTA(A9:L9)</f>
        <v>10</v>
      </c>
      <c r="N9" s="27">
        <f>COUNTA(A9:G9)</f>
        <v>7</v>
      </c>
      <c r="O9" s="28">
        <v>942</v>
      </c>
      <c r="P9" s="28">
        <f t="shared" si="11"/>
        <v>6594</v>
      </c>
      <c r="Q9" s="28"/>
      <c r="R9" s="37">
        <f t="shared" si="8"/>
        <v>72.183908045977</v>
      </c>
      <c r="S9" s="38">
        <f t="shared" si="0"/>
        <v>6594</v>
      </c>
      <c r="T9" s="37">
        <f t="shared" si="1"/>
        <v>0</v>
      </c>
      <c r="U9" s="39">
        <f t="shared" si="9"/>
        <v>0</v>
      </c>
      <c r="V9" s="27">
        <f>COUNTA(H9:J9)</f>
        <v>3</v>
      </c>
      <c r="W9" s="28">
        <v>996</v>
      </c>
      <c r="X9" s="28"/>
      <c r="Y9" s="37">
        <f t="shared" si="10"/>
        <v>76.3218390804598</v>
      </c>
      <c r="Z9" s="50">
        <f t="shared" si="2"/>
        <v>2988</v>
      </c>
      <c r="AA9" s="28">
        <f t="shared" si="3"/>
        <v>0</v>
      </c>
      <c r="AB9" s="51">
        <f t="shared" si="4"/>
        <v>0</v>
      </c>
      <c r="AC9" s="50">
        <f t="shared" si="5"/>
        <v>9582</v>
      </c>
      <c r="AD9" s="39">
        <f t="shared" si="6"/>
        <v>0</v>
      </c>
      <c r="AE9" s="37">
        <f t="shared" si="7"/>
        <v>9582</v>
      </c>
      <c r="AF9" s="55" t="s">
        <v>56</v>
      </c>
    </row>
    <row r="10" spans="1:32">
      <c r="A10" s="1">
        <v>7</v>
      </c>
      <c r="B10" s="13">
        <v>8</v>
      </c>
      <c r="C10" s="13">
        <v>9</v>
      </c>
      <c r="D10" s="14">
        <v>10</v>
      </c>
      <c r="E10" s="15">
        <v>11</v>
      </c>
      <c r="F10" s="13">
        <v>12</v>
      </c>
      <c r="G10" s="13">
        <v>1</v>
      </c>
      <c r="H10" s="13">
        <v>2</v>
      </c>
      <c r="I10" s="13">
        <v>3</v>
      </c>
      <c r="J10" s="13">
        <v>4</v>
      </c>
      <c r="K10" s="16"/>
      <c r="L10" s="16"/>
      <c r="M10" s="9">
        <f t="shared" si="12"/>
        <v>10</v>
      </c>
      <c r="N10" s="27">
        <f>COUNTA(A10:G10)</f>
        <v>7</v>
      </c>
      <c r="O10" s="28">
        <v>942</v>
      </c>
      <c r="P10" s="28">
        <f t="shared" si="11"/>
        <v>6594</v>
      </c>
      <c r="Q10" s="28"/>
      <c r="R10" s="37">
        <f t="shared" si="8"/>
        <v>72.183908045977</v>
      </c>
      <c r="S10" s="38">
        <f t="shared" si="0"/>
        <v>6594</v>
      </c>
      <c r="T10" s="37">
        <f t="shared" si="1"/>
        <v>0</v>
      </c>
      <c r="U10" s="39">
        <f t="shared" si="9"/>
        <v>0</v>
      </c>
      <c r="V10" s="27">
        <f>COUNTA(H10:J10)</f>
        <v>3</v>
      </c>
      <c r="W10" s="28">
        <v>996</v>
      </c>
      <c r="X10" s="28"/>
      <c r="Y10" s="37">
        <f t="shared" si="10"/>
        <v>76.3218390804598</v>
      </c>
      <c r="Z10" s="50">
        <f t="shared" si="2"/>
        <v>2988</v>
      </c>
      <c r="AA10" s="28">
        <f t="shared" si="3"/>
        <v>0</v>
      </c>
      <c r="AB10" s="51">
        <f t="shared" si="4"/>
        <v>0</v>
      </c>
      <c r="AC10" s="50">
        <f t="shared" si="5"/>
        <v>9582</v>
      </c>
      <c r="AD10" s="39">
        <f t="shared" si="6"/>
        <v>0</v>
      </c>
      <c r="AE10" s="37">
        <f t="shared" si="7"/>
        <v>9582</v>
      </c>
      <c r="AF10" s="55" t="s">
        <v>58</v>
      </c>
    </row>
    <row r="11" spans="1:32">
      <c r="A11" s="1">
        <v>0</v>
      </c>
      <c r="B11" s="13">
        <v>8</v>
      </c>
      <c r="C11" s="13">
        <v>9</v>
      </c>
      <c r="D11" s="14">
        <v>10</v>
      </c>
      <c r="E11" s="14">
        <v>11</v>
      </c>
      <c r="F11" s="13">
        <v>12</v>
      </c>
      <c r="G11" s="13">
        <v>1</v>
      </c>
      <c r="H11" s="13">
        <v>2</v>
      </c>
      <c r="I11" s="13">
        <v>3</v>
      </c>
      <c r="J11" s="13">
        <v>4</v>
      </c>
      <c r="K11" s="16"/>
      <c r="L11" s="16"/>
      <c r="M11" s="9">
        <f t="shared" si="12"/>
        <v>10</v>
      </c>
      <c r="N11" s="27">
        <f t="shared" ref="N9:N14" si="13">COUNTA(B11:G11)</f>
        <v>6</v>
      </c>
      <c r="O11" s="28">
        <v>942</v>
      </c>
      <c r="P11" s="28">
        <f t="shared" si="11"/>
        <v>5652</v>
      </c>
      <c r="Q11" s="28">
        <v>5</v>
      </c>
      <c r="R11" s="37">
        <f t="shared" si="8"/>
        <v>72.183908045977</v>
      </c>
      <c r="S11" s="38">
        <f t="shared" si="0"/>
        <v>5652</v>
      </c>
      <c r="T11" s="40">
        <v>355</v>
      </c>
      <c r="U11" s="39">
        <f t="shared" si="9"/>
        <v>213</v>
      </c>
      <c r="V11" s="27">
        <f>COUNTA(D11:F11)</f>
        <v>3</v>
      </c>
      <c r="W11" s="28">
        <v>996</v>
      </c>
      <c r="X11" s="28"/>
      <c r="Y11" s="37">
        <f t="shared" si="10"/>
        <v>76.3218390804598</v>
      </c>
      <c r="Z11" s="50">
        <f t="shared" si="2"/>
        <v>2988</v>
      </c>
      <c r="AA11" s="28">
        <f t="shared" si="3"/>
        <v>0</v>
      </c>
      <c r="AB11" s="51">
        <f t="shared" si="4"/>
        <v>0</v>
      </c>
      <c r="AC11" s="50">
        <f t="shared" si="5"/>
        <v>8640</v>
      </c>
      <c r="AD11" s="40">
        <f t="shared" si="6"/>
        <v>213</v>
      </c>
      <c r="AE11" s="37">
        <f t="shared" si="7"/>
        <v>8853</v>
      </c>
      <c r="AF11" s="55" t="s">
        <v>61</v>
      </c>
    </row>
    <row r="12" spans="1:34">
      <c r="A12" s="1">
        <v>0</v>
      </c>
      <c r="B12" s="13">
        <v>8</v>
      </c>
      <c r="C12" s="13">
        <v>9</v>
      </c>
      <c r="D12" s="14">
        <v>10</v>
      </c>
      <c r="E12" s="14">
        <v>11</v>
      </c>
      <c r="F12" s="13">
        <v>12</v>
      </c>
      <c r="G12" s="13">
        <v>1</v>
      </c>
      <c r="H12" s="13">
        <v>2</v>
      </c>
      <c r="I12" s="13">
        <v>3</v>
      </c>
      <c r="J12" s="13">
        <v>4</v>
      </c>
      <c r="K12" s="16"/>
      <c r="L12" s="16"/>
      <c r="M12" s="9">
        <f t="shared" si="12"/>
        <v>10</v>
      </c>
      <c r="N12" s="27">
        <f t="shared" si="13"/>
        <v>6</v>
      </c>
      <c r="O12" s="28">
        <v>942</v>
      </c>
      <c r="P12" s="28">
        <f t="shared" si="11"/>
        <v>5652</v>
      </c>
      <c r="Q12" s="27">
        <v>8</v>
      </c>
      <c r="R12" s="37">
        <f t="shared" si="8"/>
        <v>72.183908045977</v>
      </c>
      <c r="S12" s="38">
        <f t="shared" si="0"/>
        <v>5652</v>
      </c>
      <c r="T12" s="40">
        <v>1064</v>
      </c>
      <c r="U12" s="39">
        <f t="shared" si="9"/>
        <v>638.4</v>
      </c>
      <c r="V12" s="27">
        <f>COUNTA(H12:J12)</f>
        <v>3</v>
      </c>
      <c r="W12" s="28">
        <v>996</v>
      </c>
      <c r="X12" s="28"/>
      <c r="Y12" s="37">
        <f t="shared" si="10"/>
        <v>76.3218390804598</v>
      </c>
      <c r="Z12" s="50">
        <f t="shared" si="2"/>
        <v>2988</v>
      </c>
      <c r="AA12" s="28">
        <f t="shared" si="3"/>
        <v>0</v>
      </c>
      <c r="AB12" s="51">
        <f t="shared" si="4"/>
        <v>0</v>
      </c>
      <c r="AC12" s="50">
        <f t="shared" si="5"/>
        <v>8640</v>
      </c>
      <c r="AD12" s="40">
        <f t="shared" si="6"/>
        <v>638.4</v>
      </c>
      <c r="AE12" s="37">
        <f t="shared" si="7"/>
        <v>9278.4</v>
      </c>
      <c r="AF12" s="55" t="s">
        <v>65</v>
      </c>
      <c r="AG12">
        <f>AE8+AE9+AE10+AE11+AE12+AE13+AE14+AE15+AE16+AE17</f>
        <v>73537.2</v>
      </c>
      <c r="AH12">
        <f>9289.65-9278.4</f>
        <v>11.25</v>
      </c>
    </row>
    <row r="13" ht="28" customHeight="1" spans="1:34">
      <c r="A13" s="1">
        <v>0</v>
      </c>
      <c r="B13" s="13">
        <v>8</v>
      </c>
      <c r="C13" s="13">
        <v>9</v>
      </c>
      <c r="D13" s="14">
        <v>10</v>
      </c>
      <c r="E13" s="14">
        <v>11</v>
      </c>
      <c r="F13" s="13">
        <v>12</v>
      </c>
      <c r="G13" s="13">
        <v>1</v>
      </c>
      <c r="H13" s="13">
        <v>2</v>
      </c>
      <c r="I13" s="13">
        <v>3</v>
      </c>
      <c r="J13" s="13">
        <v>4</v>
      </c>
      <c r="K13" s="16"/>
      <c r="L13" s="16"/>
      <c r="M13" s="9">
        <f t="shared" si="12"/>
        <v>10</v>
      </c>
      <c r="N13" s="27">
        <f t="shared" si="13"/>
        <v>6</v>
      </c>
      <c r="O13" s="28">
        <v>942</v>
      </c>
      <c r="P13" s="28">
        <f t="shared" si="11"/>
        <v>5652</v>
      </c>
      <c r="Q13" s="28">
        <v>5</v>
      </c>
      <c r="R13" s="37">
        <f t="shared" si="8"/>
        <v>72.183908045977</v>
      </c>
      <c r="S13" s="38">
        <f t="shared" si="0"/>
        <v>5652</v>
      </c>
      <c r="T13" s="40">
        <v>355</v>
      </c>
      <c r="U13" s="39">
        <f t="shared" si="9"/>
        <v>213</v>
      </c>
      <c r="V13" s="27">
        <f>COUNTA(H13:J13)</f>
        <v>3</v>
      </c>
      <c r="W13" s="28">
        <v>996</v>
      </c>
      <c r="X13" s="28"/>
      <c r="Y13" s="37">
        <f t="shared" si="10"/>
        <v>76.3218390804598</v>
      </c>
      <c r="Z13" s="50">
        <f t="shared" si="2"/>
        <v>2988</v>
      </c>
      <c r="AA13" s="28">
        <f t="shared" si="3"/>
        <v>0</v>
      </c>
      <c r="AB13" s="51">
        <f t="shared" si="4"/>
        <v>0</v>
      </c>
      <c r="AC13" s="50">
        <f t="shared" si="5"/>
        <v>8640</v>
      </c>
      <c r="AD13" s="40">
        <f t="shared" si="6"/>
        <v>213</v>
      </c>
      <c r="AE13" s="37">
        <f t="shared" si="7"/>
        <v>8853</v>
      </c>
      <c r="AF13" s="55" t="s">
        <v>70</v>
      </c>
      <c r="AG13">
        <f>AG12-73532.2</f>
        <v>5</v>
      </c>
      <c r="AH13">
        <f>3.55*3</f>
        <v>10.65</v>
      </c>
    </row>
    <row r="14" ht="28" customHeight="1" spans="1:34">
      <c r="A14" s="1">
        <v>0</v>
      </c>
      <c r="B14" s="13">
        <v>8</v>
      </c>
      <c r="C14" s="13">
        <v>9</v>
      </c>
      <c r="D14" s="14">
        <v>10</v>
      </c>
      <c r="E14" s="14">
        <v>11</v>
      </c>
      <c r="F14" s="13">
        <v>12</v>
      </c>
      <c r="G14" s="13">
        <v>1</v>
      </c>
      <c r="H14" s="13">
        <v>2</v>
      </c>
      <c r="I14" s="13">
        <v>3</v>
      </c>
      <c r="J14" s="13">
        <v>4</v>
      </c>
      <c r="K14" s="16"/>
      <c r="L14" s="16"/>
      <c r="M14" s="9">
        <f t="shared" si="12"/>
        <v>10</v>
      </c>
      <c r="N14" s="27">
        <f t="shared" si="13"/>
        <v>6</v>
      </c>
      <c r="O14" s="28">
        <v>942</v>
      </c>
      <c r="P14" s="28">
        <f t="shared" si="11"/>
        <v>5652</v>
      </c>
      <c r="Q14" s="28">
        <v>5</v>
      </c>
      <c r="R14" s="37">
        <f t="shared" si="8"/>
        <v>72.183908045977</v>
      </c>
      <c r="S14" s="38">
        <f t="shared" si="0"/>
        <v>5652</v>
      </c>
      <c r="T14" s="40">
        <v>355</v>
      </c>
      <c r="U14" s="39">
        <f t="shared" si="9"/>
        <v>213</v>
      </c>
      <c r="V14" s="27">
        <f>COUNTA(H14:J14)</f>
        <v>3</v>
      </c>
      <c r="W14" s="28">
        <v>996</v>
      </c>
      <c r="X14" s="28"/>
      <c r="Y14" s="37">
        <f t="shared" si="10"/>
        <v>76.3218390804598</v>
      </c>
      <c r="Z14" s="50">
        <f t="shared" si="2"/>
        <v>2988</v>
      </c>
      <c r="AA14" s="28">
        <f t="shared" si="3"/>
        <v>0</v>
      </c>
      <c r="AB14" s="51">
        <f t="shared" si="4"/>
        <v>0</v>
      </c>
      <c r="AC14" s="50">
        <f t="shared" si="5"/>
        <v>8640</v>
      </c>
      <c r="AD14" s="40">
        <f t="shared" si="6"/>
        <v>213</v>
      </c>
      <c r="AE14" s="37">
        <f t="shared" si="7"/>
        <v>8853</v>
      </c>
      <c r="AF14" s="55" t="s">
        <v>74</v>
      </c>
      <c r="AH14">
        <f>7102.48-7069.8</f>
        <v>32.6799999999994</v>
      </c>
    </row>
    <row r="15" spans="1:34">
      <c r="A15" s="1">
        <v>0</v>
      </c>
      <c r="B15" s="14">
        <v>10</v>
      </c>
      <c r="C15" s="14">
        <v>11</v>
      </c>
      <c r="D15" s="13">
        <v>12</v>
      </c>
      <c r="E15" s="13">
        <v>1</v>
      </c>
      <c r="F15" s="13">
        <v>2</v>
      </c>
      <c r="G15" s="13">
        <v>3</v>
      </c>
      <c r="H15" s="13">
        <v>4</v>
      </c>
      <c r="K15" s="16"/>
      <c r="L15" s="16"/>
      <c r="M15" s="9">
        <f t="shared" si="12"/>
        <v>8</v>
      </c>
      <c r="N15" s="27">
        <f>COUNTA(B15:E15)</f>
        <v>4</v>
      </c>
      <c r="O15" s="28">
        <v>942</v>
      </c>
      <c r="P15" s="28">
        <f t="shared" ref="P15:P34" si="14">+N15*O15</f>
        <v>3768</v>
      </c>
      <c r="Q15" s="28">
        <v>7</v>
      </c>
      <c r="R15" s="37">
        <f t="shared" si="8"/>
        <v>72.183908045977</v>
      </c>
      <c r="S15" s="38">
        <f t="shared" ref="S15:S37" si="15">N15*O15</f>
        <v>3768</v>
      </c>
      <c r="T15" s="37">
        <v>523</v>
      </c>
      <c r="U15" s="39">
        <f t="shared" si="9"/>
        <v>313.8</v>
      </c>
      <c r="V15" s="27">
        <f>COUNTA(F15:H15)</f>
        <v>3</v>
      </c>
      <c r="W15" s="28">
        <v>996</v>
      </c>
      <c r="X15" s="28"/>
      <c r="Y15" s="37">
        <f t="shared" si="10"/>
        <v>76.3218390804598</v>
      </c>
      <c r="Z15" s="50">
        <f t="shared" si="2"/>
        <v>2988</v>
      </c>
      <c r="AA15" s="28">
        <f t="shared" si="3"/>
        <v>0</v>
      </c>
      <c r="AB15" s="51">
        <f t="shared" si="4"/>
        <v>0</v>
      </c>
      <c r="AC15" s="50">
        <f t="shared" si="5"/>
        <v>6756</v>
      </c>
      <c r="AD15" s="40">
        <f t="shared" si="6"/>
        <v>313.8</v>
      </c>
      <c r="AE15" s="37">
        <f t="shared" si="7"/>
        <v>7069.8</v>
      </c>
      <c r="AF15" s="56" t="s">
        <v>77</v>
      </c>
      <c r="AG15">
        <f>523/72.18</f>
        <v>7.245774452757</v>
      </c>
      <c r="AH15">
        <f>SUM(AH12:AH14)</f>
        <v>54.5799999999994</v>
      </c>
    </row>
    <row r="16" spans="1:34">
      <c r="A16" s="14">
        <v>7</v>
      </c>
      <c r="B16" s="16"/>
      <c r="C16" s="16"/>
      <c r="D16" s="16"/>
      <c r="E16" s="16"/>
      <c r="F16" s="16"/>
      <c r="G16" s="16"/>
      <c r="H16" s="16"/>
      <c r="I16" s="16"/>
      <c r="J16" s="16"/>
      <c r="K16" s="16"/>
      <c r="L16" s="16"/>
      <c r="M16" s="9">
        <f t="shared" si="12"/>
        <v>1</v>
      </c>
      <c r="N16" s="27">
        <f t="shared" ref="N15:N23" si="16">COUNTA(A16:L16)</f>
        <v>1</v>
      </c>
      <c r="O16" s="28">
        <v>942</v>
      </c>
      <c r="P16" s="28">
        <f t="shared" si="14"/>
        <v>942</v>
      </c>
      <c r="Q16" s="28"/>
      <c r="R16" s="37">
        <f t="shared" ref="R16:R25" si="17">1570/21.75</f>
        <v>72.183908045977</v>
      </c>
      <c r="S16" s="38">
        <f t="shared" si="15"/>
        <v>942</v>
      </c>
      <c r="T16" s="37">
        <f t="shared" ref="T15:T37" si="18">Q16*R16</f>
        <v>0</v>
      </c>
      <c r="U16" s="39">
        <f t="shared" si="9"/>
        <v>0</v>
      </c>
      <c r="V16" s="27"/>
      <c r="W16" s="28">
        <v>996</v>
      </c>
      <c r="X16" s="28"/>
      <c r="Y16" s="37">
        <f t="shared" ref="Y16:Y25" si="19">1660/21.75</f>
        <v>76.3218390804598</v>
      </c>
      <c r="Z16" s="50">
        <f t="shared" ref="Z15:Z37" si="20">V16*W16</f>
        <v>0</v>
      </c>
      <c r="AA16" s="28">
        <f t="shared" ref="AA15:AA37" si="21">X16*Y16</f>
        <v>0</v>
      </c>
      <c r="AB16" s="51">
        <f t="shared" ref="AB15:AB37" si="22">AA16*0.6</f>
        <v>0</v>
      </c>
      <c r="AC16" s="50">
        <f t="shared" ref="AC15:AC32" si="23">S16+Z16</f>
        <v>942</v>
      </c>
      <c r="AD16" s="39">
        <f t="shared" ref="AD15:AD32" si="24">U16+AB16</f>
        <v>0</v>
      </c>
      <c r="AE16" s="37">
        <f t="shared" si="7"/>
        <v>942</v>
      </c>
      <c r="AF16" s="14" t="s">
        <v>48</v>
      </c>
      <c r="AG16">
        <f>355/72.18</f>
        <v>4.91825990579108</v>
      </c>
      <c r="AH16">
        <f>AG13-AH15</f>
        <v>-49.5799999999994</v>
      </c>
    </row>
    <row r="17" spans="1:32">
      <c r="A17" s="14">
        <v>7</v>
      </c>
      <c r="B17" s="16"/>
      <c r="C17" s="16"/>
      <c r="D17" s="16"/>
      <c r="E17" s="16"/>
      <c r="F17" s="16"/>
      <c r="G17" s="16"/>
      <c r="H17" s="16"/>
      <c r="I17" s="16"/>
      <c r="J17" s="16"/>
      <c r="K17" s="16"/>
      <c r="L17" s="16"/>
      <c r="M17" s="9">
        <f t="shared" si="12"/>
        <v>1</v>
      </c>
      <c r="N17" s="27">
        <f t="shared" si="16"/>
        <v>1</v>
      </c>
      <c r="O17" s="28">
        <v>942</v>
      </c>
      <c r="P17" s="28">
        <f t="shared" si="14"/>
        <v>942</v>
      </c>
      <c r="Q17" s="41"/>
      <c r="R17" s="37">
        <f t="shared" si="17"/>
        <v>72.183908045977</v>
      </c>
      <c r="S17" s="38">
        <f t="shared" si="15"/>
        <v>942</v>
      </c>
      <c r="T17" s="37">
        <f t="shared" si="18"/>
        <v>0</v>
      </c>
      <c r="U17" s="39">
        <f t="shared" si="9"/>
        <v>0</v>
      </c>
      <c r="V17" s="27"/>
      <c r="W17" s="28">
        <v>996</v>
      </c>
      <c r="X17" s="28"/>
      <c r="Y17" s="37">
        <f t="shared" si="19"/>
        <v>76.3218390804598</v>
      </c>
      <c r="Z17" s="50">
        <f t="shared" si="20"/>
        <v>0</v>
      </c>
      <c r="AA17" s="28">
        <f t="shared" si="21"/>
        <v>0</v>
      </c>
      <c r="AB17" s="51">
        <f t="shared" si="22"/>
        <v>0</v>
      </c>
      <c r="AC17" s="50">
        <f t="shared" si="23"/>
        <v>942</v>
      </c>
      <c r="AD17" s="39">
        <f t="shared" si="24"/>
        <v>0</v>
      </c>
      <c r="AE17" s="37">
        <f t="shared" si="7"/>
        <v>942</v>
      </c>
      <c r="AF17" s="14" t="s">
        <v>44</v>
      </c>
    </row>
    <row r="18" spans="1:32">
      <c r="A18" s="16"/>
      <c r="B18" s="16"/>
      <c r="C18" s="16"/>
      <c r="D18" s="16"/>
      <c r="E18" s="16"/>
      <c r="F18" s="16"/>
      <c r="G18" s="16"/>
      <c r="H18" s="16"/>
      <c r="I18" s="16"/>
      <c r="J18" s="16"/>
      <c r="K18" s="16"/>
      <c r="L18" s="16"/>
      <c r="M18" s="16"/>
      <c r="N18" s="29">
        <f t="shared" si="16"/>
        <v>0</v>
      </c>
      <c r="O18" s="28">
        <v>942</v>
      </c>
      <c r="P18" s="28">
        <f t="shared" si="14"/>
        <v>0</v>
      </c>
      <c r="Q18" s="42"/>
      <c r="R18" s="37">
        <f t="shared" si="17"/>
        <v>72.183908045977</v>
      </c>
      <c r="S18" s="38">
        <f t="shared" si="15"/>
        <v>0</v>
      </c>
      <c r="T18" s="37">
        <f t="shared" si="18"/>
        <v>0</v>
      </c>
      <c r="U18" s="39">
        <f t="shared" si="9"/>
        <v>0</v>
      </c>
      <c r="V18" s="27"/>
      <c r="W18" s="28">
        <v>996</v>
      </c>
      <c r="X18" s="28"/>
      <c r="Y18" s="37">
        <f t="shared" si="19"/>
        <v>76.3218390804598</v>
      </c>
      <c r="Z18" s="50">
        <f t="shared" si="20"/>
        <v>0</v>
      </c>
      <c r="AA18" s="28">
        <f t="shared" si="21"/>
        <v>0</v>
      </c>
      <c r="AB18" s="51">
        <f t="shared" si="22"/>
        <v>0</v>
      </c>
      <c r="AC18" s="50">
        <f t="shared" si="23"/>
        <v>0</v>
      </c>
      <c r="AD18" s="39">
        <f t="shared" si="24"/>
        <v>0</v>
      </c>
      <c r="AE18" s="37">
        <f t="shared" ref="AE15:AE32" si="25">AC18+AD18</f>
        <v>0</v>
      </c>
      <c r="AF18" s="57"/>
    </row>
    <row r="19" spans="1:32">
      <c r="A19" s="16"/>
      <c r="B19" s="16"/>
      <c r="C19" s="16"/>
      <c r="D19" s="16"/>
      <c r="E19" s="16"/>
      <c r="F19" s="16"/>
      <c r="G19" s="16"/>
      <c r="H19" s="16"/>
      <c r="I19" s="16"/>
      <c r="J19" s="16"/>
      <c r="K19" s="16"/>
      <c r="L19" s="16"/>
      <c r="M19" s="16"/>
      <c r="N19" s="29">
        <f t="shared" si="16"/>
        <v>0</v>
      </c>
      <c r="O19" s="28">
        <v>942</v>
      </c>
      <c r="P19" s="28">
        <f t="shared" si="14"/>
        <v>0</v>
      </c>
      <c r="Q19" s="42"/>
      <c r="R19" s="37">
        <f t="shared" si="17"/>
        <v>72.183908045977</v>
      </c>
      <c r="S19" s="38">
        <f t="shared" si="15"/>
        <v>0</v>
      </c>
      <c r="T19" s="37">
        <f t="shared" si="18"/>
        <v>0</v>
      </c>
      <c r="U19" s="39">
        <f t="shared" si="9"/>
        <v>0</v>
      </c>
      <c r="V19" s="27"/>
      <c r="W19" s="28">
        <v>996</v>
      </c>
      <c r="X19" s="28"/>
      <c r="Y19" s="37">
        <f t="shared" si="19"/>
        <v>76.3218390804598</v>
      </c>
      <c r="Z19" s="50">
        <f t="shared" si="20"/>
        <v>0</v>
      </c>
      <c r="AA19" s="28">
        <f t="shared" si="21"/>
        <v>0</v>
      </c>
      <c r="AB19" s="51">
        <f t="shared" si="22"/>
        <v>0</v>
      </c>
      <c r="AC19" s="50">
        <f t="shared" si="23"/>
        <v>0</v>
      </c>
      <c r="AD19" s="39">
        <f t="shared" si="24"/>
        <v>0</v>
      </c>
      <c r="AE19" s="37">
        <f t="shared" si="25"/>
        <v>0</v>
      </c>
      <c r="AF19" s="57"/>
    </row>
    <row r="20" spans="1:32">
      <c r="A20" s="16"/>
      <c r="B20" s="16"/>
      <c r="C20" s="16"/>
      <c r="D20" s="16"/>
      <c r="E20" s="16"/>
      <c r="F20" s="16"/>
      <c r="G20" s="16"/>
      <c r="H20" s="16"/>
      <c r="I20" s="16"/>
      <c r="J20" s="16"/>
      <c r="K20" s="16"/>
      <c r="L20" s="16"/>
      <c r="M20" s="16"/>
      <c r="N20" s="27">
        <f t="shared" si="16"/>
        <v>0</v>
      </c>
      <c r="O20" s="28">
        <v>942</v>
      </c>
      <c r="P20" s="28">
        <f t="shared" si="14"/>
        <v>0</v>
      </c>
      <c r="Q20" s="41"/>
      <c r="R20" s="37">
        <f t="shared" si="17"/>
        <v>72.183908045977</v>
      </c>
      <c r="S20" s="38">
        <f t="shared" si="15"/>
        <v>0</v>
      </c>
      <c r="T20" s="37">
        <f t="shared" si="18"/>
        <v>0</v>
      </c>
      <c r="U20" s="39">
        <f t="shared" si="9"/>
        <v>0</v>
      </c>
      <c r="V20" s="27"/>
      <c r="W20" s="28">
        <v>996</v>
      </c>
      <c r="X20" s="28"/>
      <c r="Y20" s="37">
        <f t="shared" si="19"/>
        <v>76.3218390804598</v>
      </c>
      <c r="Z20" s="50">
        <f t="shared" si="20"/>
        <v>0</v>
      </c>
      <c r="AA20" s="28">
        <f t="shared" si="21"/>
        <v>0</v>
      </c>
      <c r="AB20" s="51">
        <f t="shared" si="22"/>
        <v>0</v>
      </c>
      <c r="AC20" s="50">
        <f t="shared" si="23"/>
        <v>0</v>
      </c>
      <c r="AD20" s="39">
        <f t="shared" si="24"/>
        <v>0</v>
      </c>
      <c r="AE20" s="37">
        <f t="shared" si="25"/>
        <v>0</v>
      </c>
      <c r="AF20" s="57"/>
    </row>
    <row r="21" spans="1:32">
      <c r="A21" s="16"/>
      <c r="B21" s="16"/>
      <c r="C21" s="16"/>
      <c r="D21" s="16"/>
      <c r="E21" s="16"/>
      <c r="F21" s="16"/>
      <c r="G21" s="16"/>
      <c r="H21" s="16"/>
      <c r="I21" s="16"/>
      <c r="J21" s="16"/>
      <c r="K21" s="16"/>
      <c r="L21" s="16"/>
      <c r="M21" s="16"/>
      <c r="N21" s="27">
        <f t="shared" si="16"/>
        <v>0</v>
      </c>
      <c r="O21" s="28">
        <v>942</v>
      </c>
      <c r="P21" s="28">
        <f t="shared" si="14"/>
        <v>0</v>
      </c>
      <c r="Q21" s="41"/>
      <c r="R21" s="37">
        <f t="shared" si="17"/>
        <v>72.183908045977</v>
      </c>
      <c r="S21" s="38">
        <f t="shared" si="15"/>
        <v>0</v>
      </c>
      <c r="T21" s="37">
        <f t="shared" si="18"/>
        <v>0</v>
      </c>
      <c r="U21" s="39">
        <f t="shared" si="9"/>
        <v>0</v>
      </c>
      <c r="V21" s="27"/>
      <c r="W21" s="28">
        <v>996</v>
      </c>
      <c r="X21" s="28"/>
      <c r="Y21" s="37">
        <f t="shared" si="19"/>
        <v>76.3218390804598</v>
      </c>
      <c r="Z21" s="50">
        <f t="shared" si="20"/>
        <v>0</v>
      </c>
      <c r="AA21" s="28">
        <f t="shared" si="21"/>
        <v>0</v>
      </c>
      <c r="AB21" s="51">
        <f t="shared" si="22"/>
        <v>0</v>
      </c>
      <c r="AC21" s="50">
        <f t="shared" si="23"/>
        <v>0</v>
      </c>
      <c r="AD21" s="39">
        <f t="shared" si="24"/>
        <v>0</v>
      </c>
      <c r="AE21" s="37">
        <f t="shared" si="25"/>
        <v>0</v>
      </c>
      <c r="AF21" s="57"/>
    </row>
    <row r="22" spans="1:32">
      <c r="A22" s="17"/>
      <c r="B22" s="16"/>
      <c r="C22" s="17"/>
      <c r="D22" s="16"/>
      <c r="E22" s="17"/>
      <c r="F22" s="16"/>
      <c r="G22" s="16"/>
      <c r="H22" s="16"/>
      <c r="I22" s="16"/>
      <c r="J22" s="16"/>
      <c r="K22" s="16"/>
      <c r="L22" s="16"/>
      <c r="M22" s="16"/>
      <c r="N22" s="27">
        <f t="shared" si="16"/>
        <v>0</v>
      </c>
      <c r="O22" s="28">
        <v>942</v>
      </c>
      <c r="P22" s="28">
        <f t="shared" si="14"/>
        <v>0</v>
      </c>
      <c r="Q22" s="28"/>
      <c r="R22" s="37">
        <f t="shared" si="17"/>
        <v>72.183908045977</v>
      </c>
      <c r="S22" s="38">
        <f t="shared" si="15"/>
        <v>0</v>
      </c>
      <c r="T22" s="37">
        <f t="shared" si="18"/>
        <v>0</v>
      </c>
      <c r="U22" s="39">
        <f t="shared" si="9"/>
        <v>0</v>
      </c>
      <c r="V22" s="27"/>
      <c r="W22" s="28">
        <v>996</v>
      </c>
      <c r="X22" s="28"/>
      <c r="Y22" s="37">
        <f t="shared" si="19"/>
        <v>76.3218390804598</v>
      </c>
      <c r="Z22" s="50">
        <f t="shared" si="20"/>
        <v>0</v>
      </c>
      <c r="AA22" s="28">
        <f t="shared" si="21"/>
        <v>0</v>
      </c>
      <c r="AB22" s="51">
        <f t="shared" si="22"/>
        <v>0</v>
      </c>
      <c r="AC22" s="50">
        <f t="shared" si="23"/>
        <v>0</v>
      </c>
      <c r="AD22" s="39">
        <f t="shared" si="24"/>
        <v>0</v>
      </c>
      <c r="AE22" s="37">
        <f t="shared" si="25"/>
        <v>0</v>
      </c>
      <c r="AF22" s="19"/>
    </row>
    <row r="23" spans="1:32">
      <c r="A23" s="16"/>
      <c r="B23" s="16"/>
      <c r="C23" s="16"/>
      <c r="D23" s="16"/>
      <c r="E23" s="16"/>
      <c r="F23" s="16"/>
      <c r="G23" s="16"/>
      <c r="H23" s="16"/>
      <c r="I23" s="16"/>
      <c r="J23" s="16"/>
      <c r="K23" s="16"/>
      <c r="L23" s="16"/>
      <c r="M23" s="16"/>
      <c r="N23" s="27">
        <f t="shared" si="16"/>
        <v>0</v>
      </c>
      <c r="O23" s="28">
        <v>942</v>
      </c>
      <c r="P23" s="28">
        <f t="shared" si="14"/>
        <v>0</v>
      </c>
      <c r="Q23" s="28"/>
      <c r="R23" s="37">
        <f t="shared" si="17"/>
        <v>72.183908045977</v>
      </c>
      <c r="S23" s="38">
        <f t="shared" si="15"/>
        <v>0</v>
      </c>
      <c r="T23" s="37">
        <f t="shared" si="18"/>
        <v>0</v>
      </c>
      <c r="U23" s="39">
        <f t="shared" si="9"/>
        <v>0</v>
      </c>
      <c r="V23" s="27"/>
      <c r="W23" s="28">
        <v>996</v>
      </c>
      <c r="X23" s="28"/>
      <c r="Y23" s="37">
        <f t="shared" si="19"/>
        <v>76.3218390804598</v>
      </c>
      <c r="Z23" s="50">
        <f t="shared" si="20"/>
        <v>0</v>
      </c>
      <c r="AA23" s="28">
        <f t="shared" si="21"/>
        <v>0</v>
      </c>
      <c r="AB23" s="51">
        <f t="shared" si="22"/>
        <v>0</v>
      </c>
      <c r="AC23" s="50">
        <f t="shared" si="23"/>
        <v>0</v>
      </c>
      <c r="AD23" s="39">
        <f t="shared" si="24"/>
        <v>0</v>
      </c>
      <c r="AE23" s="37">
        <f t="shared" si="25"/>
        <v>0</v>
      </c>
      <c r="AF23" s="52"/>
    </row>
    <row r="24" spans="1:32">
      <c r="A24" s="16"/>
      <c r="B24" s="16"/>
      <c r="C24" s="16"/>
      <c r="D24" s="16"/>
      <c r="E24" s="16"/>
      <c r="F24" s="16"/>
      <c r="G24" s="16"/>
      <c r="H24" s="16"/>
      <c r="I24" s="16"/>
      <c r="J24" s="16"/>
      <c r="K24" s="16"/>
      <c r="L24" s="16"/>
      <c r="M24" s="16"/>
      <c r="N24" s="27">
        <f t="shared" ref="N19:N34" si="26">COUNTA(A24:L24)</f>
        <v>0</v>
      </c>
      <c r="O24" s="28">
        <v>942</v>
      </c>
      <c r="P24" s="28">
        <f t="shared" si="14"/>
        <v>0</v>
      </c>
      <c r="Q24" s="28"/>
      <c r="R24" s="37">
        <f t="shared" si="17"/>
        <v>72.183908045977</v>
      </c>
      <c r="S24" s="38">
        <f t="shared" si="15"/>
        <v>0</v>
      </c>
      <c r="T24" s="37">
        <f t="shared" si="18"/>
        <v>0</v>
      </c>
      <c r="U24" s="39">
        <f t="shared" si="9"/>
        <v>0</v>
      </c>
      <c r="V24" s="27"/>
      <c r="W24" s="28">
        <v>996</v>
      </c>
      <c r="X24" s="28"/>
      <c r="Y24" s="37">
        <f t="shared" si="19"/>
        <v>76.3218390804598</v>
      </c>
      <c r="Z24" s="50">
        <f t="shared" si="20"/>
        <v>0</v>
      </c>
      <c r="AA24" s="28">
        <f t="shared" si="21"/>
        <v>0</v>
      </c>
      <c r="AB24" s="51">
        <f t="shared" si="22"/>
        <v>0</v>
      </c>
      <c r="AC24" s="50">
        <f t="shared" si="23"/>
        <v>0</v>
      </c>
      <c r="AD24" s="39">
        <f t="shared" si="24"/>
        <v>0</v>
      </c>
      <c r="AE24" s="37">
        <f t="shared" si="25"/>
        <v>0</v>
      </c>
      <c r="AF24" s="52"/>
    </row>
    <row r="25" ht="23" customHeight="1" spans="1:32">
      <c r="A25" s="16"/>
      <c r="B25" s="16"/>
      <c r="C25" s="10"/>
      <c r="D25" s="16"/>
      <c r="E25" s="16"/>
      <c r="F25" s="16"/>
      <c r="G25" s="16"/>
      <c r="H25" s="16"/>
      <c r="I25" s="16"/>
      <c r="J25" s="16"/>
      <c r="K25" s="16"/>
      <c r="L25" s="16"/>
      <c r="M25" s="16"/>
      <c r="N25" s="27">
        <f t="shared" si="26"/>
        <v>0</v>
      </c>
      <c r="O25" s="28">
        <v>942</v>
      </c>
      <c r="P25" s="28">
        <f t="shared" si="14"/>
        <v>0</v>
      </c>
      <c r="Q25" s="28"/>
      <c r="R25" s="37">
        <f t="shared" si="17"/>
        <v>72.183908045977</v>
      </c>
      <c r="S25" s="38">
        <f t="shared" si="15"/>
        <v>0</v>
      </c>
      <c r="T25" s="37">
        <f t="shared" si="18"/>
        <v>0</v>
      </c>
      <c r="U25" s="39">
        <f t="shared" si="9"/>
        <v>0</v>
      </c>
      <c r="V25" s="28"/>
      <c r="W25" s="28">
        <v>996</v>
      </c>
      <c r="X25" s="28"/>
      <c r="Y25" s="37">
        <f t="shared" si="19"/>
        <v>76.3218390804598</v>
      </c>
      <c r="Z25" s="50">
        <f t="shared" si="20"/>
        <v>0</v>
      </c>
      <c r="AA25" s="28">
        <f t="shared" si="21"/>
        <v>0</v>
      </c>
      <c r="AB25" s="51">
        <f t="shared" si="22"/>
        <v>0</v>
      </c>
      <c r="AC25" s="50">
        <f t="shared" si="23"/>
        <v>0</v>
      </c>
      <c r="AD25" s="39">
        <f t="shared" si="24"/>
        <v>0</v>
      </c>
      <c r="AE25" s="37">
        <f t="shared" si="25"/>
        <v>0</v>
      </c>
      <c r="AF25" s="58"/>
    </row>
    <row r="26" spans="1:32">
      <c r="A26" s="16"/>
      <c r="B26" s="16"/>
      <c r="C26" s="16"/>
      <c r="D26" s="16"/>
      <c r="E26" s="16"/>
      <c r="F26" s="16"/>
      <c r="G26" s="16"/>
      <c r="H26" s="16"/>
      <c r="I26" s="16"/>
      <c r="J26" s="16"/>
      <c r="K26" s="16"/>
      <c r="L26" s="16"/>
      <c r="M26" s="16"/>
      <c r="N26" s="27">
        <f t="shared" si="26"/>
        <v>0</v>
      </c>
      <c r="O26" s="28">
        <v>942</v>
      </c>
      <c r="P26" s="28">
        <f t="shared" si="14"/>
        <v>0</v>
      </c>
      <c r="Q26" s="28"/>
      <c r="R26" s="37">
        <f t="shared" ref="R26:R35" si="27">1570/21.75</f>
        <v>72.183908045977</v>
      </c>
      <c r="S26" s="38">
        <f t="shared" si="15"/>
        <v>0</v>
      </c>
      <c r="T26" s="37">
        <f t="shared" si="18"/>
        <v>0</v>
      </c>
      <c r="U26" s="39">
        <f t="shared" si="9"/>
        <v>0</v>
      </c>
      <c r="V26" s="28"/>
      <c r="W26" s="28">
        <v>996</v>
      </c>
      <c r="X26" s="28"/>
      <c r="Y26" s="37">
        <f t="shared" ref="Y26:Y35" si="28">1660/21.75</f>
        <v>76.3218390804598</v>
      </c>
      <c r="Z26" s="50">
        <f t="shared" si="20"/>
        <v>0</v>
      </c>
      <c r="AA26" s="28">
        <f t="shared" si="21"/>
        <v>0</v>
      </c>
      <c r="AB26" s="51">
        <f t="shared" si="22"/>
        <v>0</v>
      </c>
      <c r="AC26" s="50">
        <f t="shared" si="23"/>
        <v>0</v>
      </c>
      <c r="AD26" s="39">
        <f t="shared" si="24"/>
        <v>0</v>
      </c>
      <c r="AE26" s="37">
        <f t="shared" si="25"/>
        <v>0</v>
      </c>
      <c r="AF26" s="58"/>
    </row>
    <row r="27" spans="1:32">
      <c r="A27" s="16"/>
      <c r="B27" s="17"/>
      <c r="C27" s="16"/>
      <c r="D27" s="16"/>
      <c r="E27" s="16"/>
      <c r="F27" s="16"/>
      <c r="G27" s="16"/>
      <c r="H27" s="16"/>
      <c r="I27" s="16"/>
      <c r="J27" s="16"/>
      <c r="K27" s="16"/>
      <c r="L27" s="16"/>
      <c r="M27" s="16"/>
      <c r="N27" s="27">
        <f t="shared" si="26"/>
        <v>0</v>
      </c>
      <c r="O27" s="28">
        <v>942</v>
      </c>
      <c r="P27" s="28">
        <f t="shared" si="14"/>
        <v>0</v>
      </c>
      <c r="Q27" s="28"/>
      <c r="R27" s="37">
        <f t="shared" si="27"/>
        <v>72.183908045977</v>
      </c>
      <c r="S27" s="38">
        <f t="shared" si="15"/>
        <v>0</v>
      </c>
      <c r="T27" s="37">
        <f t="shared" si="18"/>
        <v>0</v>
      </c>
      <c r="U27" s="39">
        <f t="shared" si="9"/>
        <v>0</v>
      </c>
      <c r="V27" s="28"/>
      <c r="W27" s="28">
        <v>996</v>
      </c>
      <c r="X27" s="28"/>
      <c r="Y27" s="37">
        <f t="shared" si="28"/>
        <v>76.3218390804598</v>
      </c>
      <c r="Z27" s="50">
        <f t="shared" si="20"/>
        <v>0</v>
      </c>
      <c r="AA27" s="28">
        <f t="shared" si="21"/>
        <v>0</v>
      </c>
      <c r="AB27" s="51">
        <f t="shared" si="22"/>
        <v>0</v>
      </c>
      <c r="AC27" s="50">
        <f t="shared" si="23"/>
        <v>0</v>
      </c>
      <c r="AD27" s="39">
        <f t="shared" si="24"/>
        <v>0</v>
      </c>
      <c r="AE27" s="37">
        <f t="shared" si="25"/>
        <v>0</v>
      </c>
      <c r="AF27" s="59"/>
    </row>
    <row r="28" spans="1:32">
      <c r="A28" s="16"/>
      <c r="B28" s="16"/>
      <c r="C28" s="16"/>
      <c r="D28" s="16"/>
      <c r="E28" s="16"/>
      <c r="F28" s="16"/>
      <c r="G28" s="16"/>
      <c r="H28" s="16"/>
      <c r="I28" s="16"/>
      <c r="J28" s="16"/>
      <c r="K28" s="16"/>
      <c r="L28" s="16"/>
      <c r="M28" s="16"/>
      <c r="N28" s="27">
        <f t="shared" si="26"/>
        <v>0</v>
      </c>
      <c r="O28" s="28">
        <v>942</v>
      </c>
      <c r="P28" s="28">
        <f t="shared" si="14"/>
        <v>0</v>
      </c>
      <c r="Q28" s="28"/>
      <c r="R28" s="37">
        <f t="shared" si="27"/>
        <v>72.183908045977</v>
      </c>
      <c r="S28" s="38">
        <f t="shared" si="15"/>
        <v>0</v>
      </c>
      <c r="T28" s="37">
        <f t="shared" si="18"/>
        <v>0</v>
      </c>
      <c r="U28" s="39">
        <f t="shared" si="9"/>
        <v>0</v>
      </c>
      <c r="V28" s="28"/>
      <c r="W28" s="28">
        <v>996</v>
      </c>
      <c r="X28" s="28"/>
      <c r="Y28" s="37">
        <f t="shared" si="28"/>
        <v>76.3218390804598</v>
      </c>
      <c r="Z28" s="50">
        <f t="shared" si="20"/>
        <v>0</v>
      </c>
      <c r="AA28" s="28">
        <f t="shared" si="21"/>
        <v>0</v>
      </c>
      <c r="AB28" s="51">
        <f t="shared" si="22"/>
        <v>0</v>
      </c>
      <c r="AC28" s="50">
        <f t="shared" si="23"/>
        <v>0</v>
      </c>
      <c r="AD28" s="39">
        <f t="shared" si="24"/>
        <v>0</v>
      </c>
      <c r="AE28" s="37">
        <f t="shared" si="25"/>
        <v>0</v>
      </c>
      <c r="AF28" s="60"/>
    </row>
    <row r="29" spans="1:32">
      <c r="A29" s="16"/>
      <c r="B29" s="16"/>
      <c r="C29" s="16"/>
      <c r="D29" s="16"/>
      <c r="E29" s="16"/>
      <c r="F29" s="16"/>
      <c r="G29" s="16"/>
      <c r="H29" s="16"/>
      <c r="I29" s="16"/>
      <c r="J29" s="16"/>
      <c r="K29" s="16"/>
      <c r="L29" s="16"/>
      <c r="M29" s="16"/>
      <c r="N29" s="27">
        <f t="shared" si="26"/>
        <v>0</v>
      </c>
      <c r="O29" s="28">
        <v>942</v>
      </c>
      <c r="P29" s="28">
        <f t="shared" si="14"/>
        <v>0</v>
      </c>
      <c r="Q29" s="28"/>
      <c r="R29" s="37">
        <f t="shared" si="27"/>
        <v>72.183908045977</v>
      </c>
      <c r="S29" s="38">
        <f t="shared" si="15"/>
        <v>0</v>
      </c>
      <c r="T29" s="37">
        <f t="shared" si="18"/>
        <v>0</v>
      </c>
      <c r="U29" s="39">
        <f t="shared" si="9"/>
        <v>0</v>
      </c>
      <c r="V29" s="28"/>
      <c r="W29" s="28">
        <v>996</v>
      </c>
      <c r="X29" s="28"/>
      <c r="Y29" s="37">
        <f t="shared" si="28"/>
        <v>76.3218390804598</v>
      </c>
      <c r="Z29" s="50">
        <f t="shared" si="20"/>
        <v>0</v>
      </c>
      <c r="AA29" s="28">
        <f t="shared" si="21"/>
        <v>0</v>
      </c>
      <c r="AB29" s="51">
        <f t="shared" si="22"/>
        <v>0</v>
      </c>
      <c r="AC29" s="50">
        <f t="shared" si="23"/>
        <v>0</v>
      </c>
      <c r="AD29" s="39">
        <f t="shared" si="24"/>
        <v>0</v>
      </c>
      <c r="AE29" s="37">
        <f t="shared" si="25"/>
        <v>0</v>
      </c>
      <c r="AF29" s="60"/>
    </row>
    <row r="30" spans="1:32">
      <c r="A30" s="16"/>
      <c r="B30" s="16"/>
      <c r="C30" s="16"/>
      <c r="D30" s="16"/>
      <c r="E30" s="16"/>
      <c r="F30" s="16"/>
      <c r="G30" s="16"/>
      <c r="H30" s="16"/>
      <c r="I30" s="16"/>
      <c r="J30" s="16"/>
      <c r="K30" s="16"/>
      <c r="L30" s="16"/>
      <c r="M30" s="16"/>
      <c r="N30" s="27">
        <f>COUNTA(A30:F30)</f>
        <v>0</v>
      </c>
      <c r="O30" s="28">
        <v>942</v>
      </c>
      <c r="P30" s="28">
        <f t="shared" si="14"/>
        <v>0</v>
      </c>
      <c r="Q30" s="28"/>
      <c r="R30" s="37">
        <f t="shared" si="27"/>
        <v>72.183908045977</v>
      </c>
      <c r="S30" s="38">
        <f t="shared" si="15"/>
        <v>0</v>
      </c>
      <c r="T30" s="37">
        <f t="shared" si="18"/>
        <v>0</v>
      </c>
      <c r="U30" s="39">
        <f t="shared" si="9"/>
        <v>0</v>
      </c>
      <c r="V30" s="28">
        <f>COUNTA(G30:I30)</f>
        <v>0</v>
      </c>
      <c r="W30" s="28">
        <v>996</v>
      </c>
      <c r="X30" s="28"/>
      <c r="Y30" s="37">
        <f t="shared" si="28"/>
        <v>76.3218390804598</v>
      </c>
      <c r="Z30" s="50">
        <f t="shared" si="20"/>
        <v>0</v>
      </c>
      <c r="AA30" s="28">
        <f t="shared" si="21"/>
        <v>0</v>
      </c>
      <c r="AB30" s="51">
        <f t="shared" si="22"/>
        <v>0</v>
      </c>
      <c r="AC30" s="50">
        <f t="shared" si="23"/>
        <v>0</v>
      </c>
      <c r="AD30" s="39">
        <f t="shared" si="24"/>
        <v>0</v>
      </c>
      <c r="AE30" s="37">
        <f t="shared" si="25"/>
        <v>0</v>
      </c>
      <c r="AF30" s="61"/>
    </row>
    <row r="31" spans="1:32">
      <c r="A31" s="16"/>
      <c r="B31" s="16"/>
      <c r="C31" s="16"/>
      <c r="D31" s="16"/>
      <c r="E31" s="16"/>
      <c r="F31" s="16"/>
      <c r="G31" s="16"/>
      <c r="H31" s="16"/>
      <c r="I31" s="16"/>
      <c r="J31" s="16"/>
      <c r="K31" s="16"/>
      <c r="L31" s="16"/>
      <c r="M31" s="16"/>
      <c r="N31" s="27">
        <f t="shared" si="26"/>
        <v>0</v>
      </c>
      <c r="O31" s="28">
        <v>942</v>
      </c>
      <c r="P31" s="28">
        <f t="shared" si="14"/>
        <v>0</v>
      </c>
      <c r="Q31" s="28"/>
      <c r="R31" s="37">
        <f t="shared" si="27"/>
        <v>72.183908045977</v>
      </c>
      <c r="S31" s="38">
        <f t="shared" si="15"/>
        <v>0</v>
      </c>
      <c r="T31" s="37">
        <f t="shared" si="18"/>
        <v>0</v>
      </c>
      <c r="U31" s="39">
        <f t="shared" si="9"/>
        <v>0</v>
      </c>
      <c r="V31" s="28"/>
      <c r="W31" s="28">
        <v>996</v>
      </c>
      <c r="X31" s="28"/>
      <c r="Y31" s="37">
        <f t="shared" si="28"/>
        <v>76.3218390804598</v>
      </c>
      <c r="Z31" s="50">
        <f t="shared" si="20"/>
        <v>0</v>
      </c>
      <c r="AA31" s="28">
        <f t="shared" si="21"/>
        <v>0</v>
      </c>
      <c r="AB31" s="51">
        <f t="shared" si="22"/>
        <v>0</v>
      </c>
      <c r="AC31" s="50">
        <f t="shared" si="23"/>
        <v>0</v>
      </c>
      <c r="AD31" s="39">
        <f t="shared" si="24"/>
        <v>0</v>
      </c>
      <c r="AE31" s="37">
        <f t="shared" si="25"/>
        <v>0</v>
      </c>
      <c r="AF31" s="61"/>
    </row>
    <row r="32" spans="1:32">
      <c r="A32" s="16"/>
      <c r="B32" s="16"/>
      <c r="C32" s="16"/>
      <c r="D32" s="16"/>
      <c r="E32" s="16"/>
      <c r="F32" s="16"/>
      <c r="G32" s="16"/>
      <c r="H32" s="16"/>
      <c r="I32" s="16"/>
      <c r="J32" s="16"/>
      <c r="K32" s="16"/>
      <c r="L32" s="16"/>
      <c r="M32" s="16"/>
      <c r="N32" s="27">
        <f>COUNTA(A32:F32)</f>
        <v>0</v>
      </c>
      <c r="O32" s="28">
        <v>942</v>
      </c>
      <c r="P32" s="28">
        <f t="shared" si="14"/>
        <v>0</v>
      </c>
      <c r="Q32" s="28"/>
      <c r="R32" s="37">
        <f t="shared" si="27"/>
        <v>72.183908045977</v>
      </c>
      <c r="S32" s="38">
        <f t="shared" si="15"/>
        <v>0</v>
      </c>
      <c r="T32" s="37">
        <f t="shared" si="18"/>
        <v>0</v>
      </c>
      <c r="U32" s="39">
        <f t="shared" si="9"/>
        <v>0</v>
      </c>
      <c r="V32" s="28">
        <f>COUNTA(G32:I32)</f>
        <v>0</v>
      </c>
      <c r="W32" s="28">
        <v>996</v>
      </c>
      <c r="X32" s="28"/>
      <c r="Y32" s="37">
        <f t="shared" si="28"/>
        <v>76.3218390804598</v>
      </c>
      <c r="Z32" s="50">
        <f t="shared" si="20"/>
        <v>0</v>
      </c>
      <c r="AA32" s="28">
        <f t="shared" si="21"/>
        <v>0</v>
      </c>
      <c r="AB32" s="51">
        <f t="shared" si="22"/>
        <v>0</v>
      </c>
      <c r="AC32" s="50">
        <f t="shared" si="23"/>
        <v>0</v>
      </c>
      <c r="AD32" s="39">
        <f t="shared" si="24"/>
        <v>0</v>
      </c>
      <c r="AE32" s="37">
        <f t="shared" si="25"/>
        <v>0</v>
      </c>
      <c r="AF32" s="62"/>
    </row>
    <row r="33" spans="1:32">
      <c r="A33" s="16"/>
      <c r="B33" s="16"/>
      <c r="C33" s="16"/>
      <c r="D33" s="16"/>
      <c r="E33" s="16"/>
      <c r="F33" s="16"/>
      <c r="G33" s="16"/>
      <c r="H33" s="16"/>
      <c r="I33" s="16"/>
      <c r="J33" s="16"/>
      <c r="K33" s="16"/>
      <c r="L33" s="16"/>
      <c r="M33" s="16"/>
      <c r="N33" s="30"/>
      <c r="O33" s="26"/>
      <c r="P33" s="26"/>
      <c r="Q33" s="26"/>
      <c r="R33" s="26"/>
      <c r="S33" s="43"/>
      <c r="T33" s="26"/>
      <c r="U33" s="44"/>
      <c r="V33" s="26"/>
      <c r="W33" s="26"/>
      <c r="X33" s="26"/>
      <c r="Y33" s="26"/>
      <c r="Z33" s="43"/>
      <c r="AA33" s="26"/>
      <c r="AB33" s="44"/>
      <c r="AC33" s="43"/>
      <c r="AD33" s="63"/>
      <c r="AE33" s="64"/>
      <c r="AF33" s="57"/>
    </row>
    <row r="34" spans="1:32">
      <c r="A34" s="16"/>
      <c r="B34" s="16"/>
      <c r="C34" s="16"/>
      <c r="D34" s="16"/>
      <c r="E34" s="16"/>
      <c r="F34" s="16"/>
      <c r="G34" s="16"/>
      <c r="H34" s="16"/>
      <c r="I34" s="16"/>
      <c r="J34" s="16"/>
      <c r="K34" s="16"/>
      <c r="L34" s="16"/>
      <c r="M34" s="16"/>
      <c r="N34" s="30"/>
      <c r="O34" s="26"/>
      <c r="P34" s="26"/>
      <c r="Q34" s="26"/>
      <c r="R34" s="26"/>
      <c r="S34" s="43"/>
      <c r="T34" s="26"/>
      <c r="U34" s="44"/>
      <c r="V34" s="26"/>
      <c r="W34" s="26"/>
      <c r="X34" s="26"/>
      <c r="Y34" s="26"/>
      <c r="Z34" s="43"/>
      <c r="AA34" s="26"/>
      <c r="AB34" s="44"/>
      <c r="AC34" s="43"/>
      <c r="AD34" s="63"/>
      <c r="AE34" s="64"/>
      <c r="AF34" s="57"/>
    </row>
    <row r="35" spans="1:32">
      <c r="A35" s="16"/>
      <c r="B35" s="16"/>
      <c r="C35" s="16"/>
      <c r="D35" s="16"/>
      <c r="E35" s="16"/>
      <c r="F35" s="16"/>
      <c r="G35" s="16"/>
      <c r="H35" s="16"/>
      <c r="I35" s="16"/>
      <c r="J35" s="16"/>
      <c r="K35" s="16"/>
      <c r="L35" s="16"/>
      <c r="M35" s="16"/>
      <c r="N35" s="30"/>
      <c r="O35" s="26"/>
      <c r="P35" s="26"/>
      <c r="Q35" s="26"/>
      <c r="R35" s="26"/>
      <c r="S35" s="43"/>
      <c r="T35" s="26"/>
      <c r="U35" s="44"/>
      <c r="V35" s="26"/>
      <c r="W35" s="26"/>
      <c r="X35" s="26"/>
      <c r="Y35" s="26"/>
      <c r="Z35" s="43"/>
      <c r="AA35" s="26"/>
      <c r="AB35" s="44"/>
      <c r="AC35" s="43"/>
      <c r="AD35" s="63"/>
      <c r="AE35" s="64"/>
      <c r="AF35" s="57"/>
    </row>
    <row r="36" spans="1:32">
      <c r="A36" s="8"/>
      <c r="B36" s="8"/>
      <c r="C36" s="8"/>
      <c r="D36" s="8"/>
      <c r="E36" s="8"/>
      <c r="F36" s="8"/>
      <c r="G36" s="8"/>
      <c r="H36" s="8"/>
      <c r="I36" s="8"/>
      <c r="J36" s="8"/>
      <c r="K36" s="8"/>
      <c r="L36" s="8"/>
      <c r="M36" s="8"/>
      <c r="N36" s="30"/>
      <c r="O36" s="26"/>
      <c r="P36" s="26"/>
      <c r="Q36" s="26"/>
      <c r="R36" s="26"/>
      <c r="S36" s="43"/>
      <c r="T36" s="26"/>
      <c r="U36" s="44"/>
      <c r="V36" s="26"/>
      <c r="W36" s="26"/>
      <c r="X36" s="26"/>
      <c r="Y36" s="26"/>
      <c r="Z36" s="43"/>
      <c r="AA36" s="26"/>
      <c r="AB36" s="44"/>
      <c r="AC36" s="43"/>
      <c r="AD36" s="63"/>
      <c r="AE36" s="64"/>
      <c r="AF36" s="57"/>
    </row>
    <row r="37" spans="32:32">
      <c r="AF37" s="65"/>
    </row>
  </sheetData>
  <autoFilter ref="A3:AG32">
    <extLst/>
  </autoFilter>
  <mergeCells count="30">
    <mergeCell ref="N1:U1"/>
    <mergeCell ref="V1:AB1"/>
    <mergeCell ref="T2:U2"/>
    <mergeCell ref="AA2:AB2"/>
    <mergeCell ref="A1:A2"/>
    <mergeCell ref="B1:B2"/>
    <mergeCell ref="C1:C2"/>
    <mergeCell ref="D1:D2"/>
    <mergeCell ref="E1:E2"/>
    <mergeCell ref="F1:F2"/>
    <mergeCell ref="G1:G2"/>
    <mergeCell ref="H1:H2"/>
    <mergeCell ref="I1:I2"/>
    <mergeCell ref="J1:J2"/>
    <mergeCell ref="K1:K2"/>
    <mergeCell ref="L1:L2"/>
    <mergeCell ref="M1:M3"/>
    <mergeCell ref="N2:N3"/>
    <mergeCell ref="O2:O3"/>
    <mergeCell ref="P2:P3"/>
    <mergeCell ref="Q2:Q3"/>
    <mergeCell ref="R2:R3"/>
    <mergeCell ref="S2:S3"/>
    <mergeCell ref="V2:V3"/>
    <mergeCell ref="W2:W3"/>
    <mergeCell ref="X2:X3"/>
    <mergeCell ref="Z2:Z3"/>
    <mergeCell ref="AC1:AC3"/>
    <mergeCell ref="AD1:AD3"/>
    <mergeCell ref="AE1:AE3"/>
  </mergeCells>
  <pageMargins left="0.118055555555556" right="0.118055555555556" top="0.75" bottom="0.75" header="0.3" footer="0.3"/>
  <pageSetup paperSize="9" scale="68"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H 7 "   r g b C l r = " 4 6 C A C 4 " / > < c o m m e n t   s : r e f = " H 1 4 "   r g b C l r = " 4 6 C A C 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表1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WUH＆AO</cp:lastModifiedBy>
  <dcterms:created xsi:type="dcterms:W3CDTF">2021-10-27T07:01:00Z</dcterms:created>
  <dcterms:modified xsi:type="dcterms:W3CDTF">2023-07-06T07:31:52Z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26CB32BF44DE40F1B393AC6329730DF6</vt:lpwstr>
  </property>
  <property fmtid="{D5CDD505-2E9C-101B-9397-08002B2CF9AE}" pid="3" name="KSOProductBuildVer">
    <vt:lpwstr>2052-11.1.0.14309</vt:lpwstr>
  </property>
  <property fmtid="{D5CDD505-2E9C-101B-9397-08002B2CF9AE}" pid="4" name="KSOReadingLayout">
    <vt:bool>true</vt:bool>
  </property>
</Properties>
</file>